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105" yWindow="1170" windowWidth="4995" windowHeight="4560" activeTab="0"/>
  </bookViews>
  <sheets>
    <sheet name="Příjmy" sheetId="1" r:id="rId1"/>
    <sheet name="daně a dotace" sheetId="2" r:id="rId2"/>
    <sheet name="nedaňové a kapitálové" sheetId="3" r:id="rId3"/>
  </sheets>
  <definedNames>
    <definedName name="_xlnm.Print_Titles" localSheetId="1">'daně a dotace'!$7:$8</definedName>
    <definedName name="_xlnm.Print_Titles" localSheetId="2">'nedaňové a kapitálové'!$1:$5</definedName>
    <definedName name="_xlnm.Print_Area" localSheetId="1">'daně a dotace'!$A$3:$H$55</definedName>
    <definedName name="_xlnm.Print_Area" localSheetId="2">'nedaňové a kapitálové'!$A$1:$P$125</definedName>
    <definedName name="_xlnm.Print_Area" localSheetId="0">'Příjmy'!$A$1:$N$37</definedName>
  </definedNames>
  <calcPr fullCalcOnLoad="1"/>
</workbook>
</file>

<file path=xl/sharedStrings.xml><?xml version="1.0" encoding="utf-8"?>
<sst xmlns="http://schemas.openxmlformats.org/spreadsheetml/2006/main" count="233" uniqueCount="197">
  <si>
    <t>Správní poplatky</t>
  </si>
  <si>
    <t>Převody z vlastních fondů hospodářské činnosti</t>
  </si>
  <si>
    <t>třída</t>
  </si>
  <si>
    <t>položka</t>
  </si>
  <si>
    <t>Členěno dle položek rozpočtové skladby 1)</t>
  </si>
  <si>
    <t>pení</t>
  </si>
  <si>
    <t>Daň z příjmů fyzických osob ze samostatné výdělečné činnosti</t>
  </si>
  <si>
    <t>Daň z příjmů právnických osob</t>
  </si>
  <si>
    <t>Poplatky za vypouštění škodlivých látek do ovzduší</t>
  </si>
  <si>
    <t>Odvody za odnětí zemědělské půdy</t>
  </si>
  <si>
    <t>Poplatky za odnětí lesní půdy</t>
  </si>
  <si>
    <t>Poplatek ze psů</t>
  </si>
  <si>
    <t>Pobytové poplatky</t>
  </si>
  <si>
    <t>Poplatek za užívání veřejného prostranství</t>
  </si>
  <si>
    <t>Poplatek ze vstupného</t>
  </si>
  <si>
    <t>Poplatek z ubytovacích kapacit</t>
  </si>
  <si>
    <t>Poplatek za povolení vjezdu do vybraných míst</t>
  </si>
  <si>
    <t>Poplatek za provozovaný výherní hrací přístroj</t>
  </si>
  <si>
    <t>Daň z nemovitostí</t>
  </si>
  <si>
    <t>Neinvestiční přijaté dotace ze všeobecné pokladní správy SR</t>
  </si>
  <si>
    <t>Neinvestiční dotace ze SR v rámci souhrnného dotačního vztahu</t>
  </si>
  <si>
    <t>Ostatní neinvestiční přijaté dotace ze státního rozpočtu</t>
  </si>
  <si>
    <t>TŘÍDA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</si>
  <si>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</si>
  <si>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</si>
  <si>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</si>
  <si>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</si>
  <si>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</si>
  <si>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</si>
  <si>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</si>
  <si>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</si>
  <si>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</si>
  <si>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</si>
  <si>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</si>
  <si>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</si>
  <si>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</t>
  </si>
  <si>
    <t xml:space="preserve"> Vzdělávání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</si>
  <si>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</si>
  <si>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</si>
  <si>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</si>
  <si>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</si>
  <si>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</si>
  <si>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</si>
  <si>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</si>
  <si>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</si>
  <si>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</si>
  <si>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</si>
  <si>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</si>
  <si>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a spol. čin. v soc. zabez. a pol. zam.</t>
  </si>
  <si>
    <t>52</t>
  </si>
  <si>
    <t xml:space="preserve"> Civilní nouzové plánování</t>
  </si>
  <si>
    <t>53</t>
  </si>
  <si>
    <t xml:space="preserve"> Bezpečnost a veřejný pořádek</t>
  </si>
  <si>
    <t>61</t>
  </si>
  <si>
    <t xml:space="preserve"> Státní moc, státní správa, územní samospr. a pol. strany</t>
  </si>
  <si>
    <t>62</t>
  </si>
  <si>
    <t xml:space="preserve"> Jiné veřejné služby a činnosti (dosud nespecifikované)</t>
  </si>
  <si>
    <t>63</t>
  </si>
  <si>
    <t xml:space="preserve"> Finanční operace</t>
  </si>
  <si>
    <t>64</t>
  </si>
  <si>
    <t>Členěno dle skupin a oddílů rozpočtové skladby</t>
  </si>
  <si>
    <t>§</t>
  </si>
  <si>
    <t>pina</t>
  </si>
  <si>
    <t>Podnikání a restrukturalizace v zemědělství</t>
  </si>
  <si>
    <t>Zemědělská a potravinářská činnost a rozvoj</t>
  </si>
  <si>
    <t>Ostatní správa v průmyslu, stavebnictví aj.</t>
  </si>
  <si>
    <t>Silnice</t>
  </si>
  <si>
    <t>Záležitosti pozemních komunikací j.n.</t>
  </si>
  <si>
    <t>Pitná voda</t>
  </si>
  <si>
    <t>Odvádění a čištění odp. vod a naklád. s kaly</t>
  </si>
  <si>
    <t>Záležitosti vodního hospodářství</t>
  </si>
  <si>
    <t>Předškolní zařízení</t>
  </si>
  <si>
    <t>Speciální předškolní zařízení</t>
  </si>
  <si>
    <t>Základní školy</t>
  </si>
  <si>
    <t>Gymnázia</t>
  </si>
  <si>
    <t>Školní strav. při předškol. a zákl.  vzděl.</t>
  </si>
  <si>
    <t>Školní družiny a kluby</t>
  </si>
  <si>
    <t>Ostatní zařízení - výchova a vzděl. mládeže</t>
  </si>
  <si>
    <t xml:space="preserve">Filmová tvorba, distribuce, kina </t>
  </si>
  <si>
    <t>Záležitosti kultury j.n.</t>
  </si>
  <si>
    <t>Zachování a obnova kulturních památek</t>
  </si>
  <si>
    <t>Pořízení a obnova kulturních hodnot</t>
  </si>
  <si>
    <t>Záležitosti sdělovacích prostředků</t>
  </si>
  <si>
    <t>Zájmová činnost v kultuře</t>
  </si>
  <si>
    <t>Tělovýchovná činnost j.n.</t>
  </si>
  <si>
    <t>Využití volného času dětí a mládeže</t>
  </si>
  <si>
    <t>Stomatologická péče</t>
  </si>
  <si>
    <t>Ambulantní péče</t>
  </si>
  <si>
    <t>Hygienická služba a ochrana veř. zdraví</t>
  </si>
  <si>
    <t xml:space="preserve">Bytové hospodářství </t>
  </si>
  <si>
    <t>Programy rozvoje bydlení a byt. hosp.</t>
  </si>
  <si>
    <t>Pohřebnictví</t>
  </si>
  <si>
    <t>Výstavba a údržba místních inženýr. sítí</t>
  </si>
  <si>
    <t>Lokální zásobování teplem</t>
  </si>
  <si>
    <t>Komunální a územní rozvoj</t>
  </si>
  <si>
    <t>Sběr a svoz komunálních odpadů</t>
  </si>
  <si>
    <t>Využívání a zneškodňování kom. odpadů</t>
  </si>
  <si>
    <t>Ostatní nakládání s odpady j.n.</t>
  </si>
  <si>
    <t>Péče o vzhled obcí a veřejnou zeleň</t>
  </si>
  <si>
    <t>Ostatní činnosti k ochraně přírody a krajiny</t>
  </si>
  <si>
    <t>Domovy - penziony pro důchodce</t>
  </si>
  <si>
    <t>Sociální ústavy pro postiženou mládež</t>
  </si>
  <si>
    <t>Pečovatelská služba</t>
  </si>
  <si>
    <t>Domovy důchodců</t>
  </si>
  <si>
    <t>Soc. péče starým a zdrav. postiženým</t>
  </si>
  <si>
    <t>Zvl. zaříz. pro výkon pěstounské péče</t>
  </si>
  <si>
    <t>Domovy pro matky s dětmi</t>
  </si>
  <si>
    <t>Soc. pomoc os. v nouzi a obč. soc. nepřísp.</t>
  </si>
  <si>
    <t>Soc. péče a pomoc přistěhovalcům</t>
  </si>
  <si>
    <t>Civilní ochrana - nevojenská část</t>
  </si>
  <si>
    <t>Bezpečnost a veřejný pořádek</t>
  </si>
  <si>
    <t>Činnost místní správy</t>
  </si>
  <si>
    <t>Archivní činnost</t>
  </si>
  <si>
    <t>Obecné příjmy a výdaje z finančních operací</t>
  </si>
  <si>
    <t>Finanční operace</t>
  </si>
  <si>
    <t xml:space="preserve"> Požární ochrana a integrovaný záchranný systém</t>
  </si>
  <si>
    <t xml:space="preserve">Všeobecná ambulantní péče </t>
  </si>
  <si>
    <t>Veřejné osvětlení</t>
  </si>
  <si>
    <t>Zemědělství a lesní hospodářství</t>
  </si>
  <si>
    <t>Průmysl, stavebnictví, obchod a služby</t>
  </si>
  <si>
    <t>Vodní hospodářství</t>
  </si>
  <si>
    <t>Vzdělávání</t>
  </si>
  <si>
    <t>Tělovýchova a zájmová činnost</t>
  </si>
  <si>
    <t>Zdravotnictví</t>
  </si>
  <si>
    <t>Ochrana životního prostředí</t>
  </si>
  <si>
    <t>Služby pro obyvatelstvo</t>
  </si>
  <si>
    <t>Civilní nouzové plánování</t>
  </si>
  <si>
    <t>Bezpečnost státu a právní ochrana</t>
  </si>
  <si>
    <t>Ostatní činnosti</t>
  </si>
  <si>
    <t>Všeobecná veřejná správa a služby</t>
  </si>
  <si>
    <t>Daně z příjmů</t>
  </si>
  <si>
    <t>Poplatky a daně z vybraných činností a služeb</t>
  </si>
  <si>
    <t>Majetkové daně</t>
  </si>
  <si>
    <t>Běžné přijaté dotace</t>
  </si>
  <si>
    <t>Kapitálové přijaté dotace</t>
  </si>
  <si>
    <t>Přijaté dotace</t>
  </si>
  <si>
    <t xml:space="preserve"> Průmyslová a ostatní odvětví hospodářství</t>
  </si>
  <si>
    <t>Soc. péče a pomoc a spol. čin. v soc. zabez. a pol. zam.</t>
  </si>
  <si>
    <t xml:space="preserve"> Sociální věci a politika zaměstnanosti</t>
  </si>
  <si>
    <t>Státní moc, státní správa, územní samospr. a pol. strany</t>
  </si>
  <si>
    <t>Jiné veřejné služby a činnosti (dosud nespecifikované)</t>
  </si>
  <si>
    <t>sesku-</t>
  </si>
  <si>
    <t>název položky</t>
  </si>
  <si>
    <t>sku-</t>
  </si>
  <si>
    <t>oddíl</t>
  </si>
  <si>
    <t>název paragrafu</t>
  </si>
  <si>
    <t>SR 2000</t>
  </si>
  <si>
    <t xml:space="preserve">DAŇOVÉ PŘÍJMY                                </t>
  </si>
  <si>
    <t>Neinvestiční přijaté dotace od zahraničních vlád</t>
  </si>
  <si>
    <t>Neinvestiční přijaté dotace od mezinárodních institucí</t>
  </si>
  <si>
    <t>Ostatní investiční přijaté dotace ze státního rozpočtu</t>
  </si>
  <si>
    <t>Příjmy z prodeje akcií</t>
  </si>
  <si>
    <t>Vnitřní obchod, služby a turismus</t>
  </si>
  <si>
    <t>Výstavní činnosti v kultuře</t>
  </si>
  <si>
    <t>Daně z příjmů fyzických osob j.n.</t>
  </si>
  <si>
    <t xml:space="preserve"> Všeobecné hospodářské záležitosti a ost. ekon. funkce</t>
  </si>
  <si>
    <t>Požární ochrana a integrovaný záchranný systém</t>
  </si>
  <si>
    <t>Sběr a zpracování druhotných surovin</t>
  </si>
  <si>
    <t>Správa národního majetku</t>
  </si>
  <si>
    <t>Všeobecné hospodářské záležitosti a ekon. funkce</t>
  </si>
  <si>
    <t>Sociální péče a pomoc dětem a mládeži</t>
  </si>
  <si>
    <t>Sociální péče a pomoc rodině a manželství</t>
  </si>
  <si>
    <t>Požární ochrana - profesionální část</t>
  </si>
  <si>
    <t>Daňové příjmy včetně DPPO za město z rozpočtové činnosti</t>
  </si>
  <si>
    <t>Daňové příjmy bez DPPO za město z rozpočtové činnosti</t>
  </si>
  <si>
    <t>Daň z příjmů právnických osob za město - rozpočtová činnost   2)</t>
  </si>
  <si>
    <t>1) Na daňové příjmy a přijaté dotace se nevztahuje funkční členění rozpočtové skladby.</t>
  </si>
  <si>
    <t>Daň z příjmů právnických osob za obce  - VHČ</t>
  </si>
  <si>
    <t>NÁZEV TŘÍDY</t>
  </si>
  <si>
    <t>2) Daň z příjmů právnických osob za město z rozpočtové činnosti je v příjmech i ve výdajích ve stejné výši a neovlivňuje saldo příjmů a výdajů.</t>
  </si>
  <si>
    <t xml:space="preserve"> % S/UR</t>
  </si>
  <si>
    <t xml:space="preserve">Neinvestiční přijaté dotace od obcí z jiného okresu    </t>
  </si>
  <si>
    <t xml:space="preserve">Investiční přijaté dotace od obcí z jiného okresu </t>
  </si>
  <si>
    <t>Daň z příjmů fyzických osob ze závislé činnosti a funkč. požitků</t>
  </si>
  <si>
    <t>UR k 31.12.2000</t>
  </si>
  <si>
    <t>S k 31.12. 2000</t>
  </si>
  <si>
    <t>Investiční přijaté dotace ze všeobecné pokladní správy SR</t>
  </si>
  <si>
    <t>Investiční přijaté dotace ze státních fondů</t>
  </si>
  <si>
    <t>Pěstební činnost</t>
  </si>
  <si>
    <t>Humanitární zahraniční pomoc</t>
  </si>
  <si>
    <t>S k 31.12.2000</t>
  </si>
  <si>
    <t xml:space="preserve">NEDAŇOVÉ PŘÍJMY         </t>
  </si>
  <si>
    <t xml:space="preserve">PŘIJATÉ DOTACE                </t>
  </si>
  <si>
    <t>PŘÍJMY MĚSTA BRNA k 31. 12. 2000- rekapitulace podle druhů příjmů a podle oddílů</t>
  </si>
  <si>
    <t xml:space="preserve"> Příjmy z prodeje akcií</t>
  </si>
  <si>
    <t>nedaňové příjmy</t>
  </si>
  <si>
    <t>kapitálové příjmy</t>
  </si>
  <si>
    <t>nedaňové a kapitálové příjmy celkem</t>
  </si>
  <si>
    <t xml:space="preserve"> Přijaté splátky půjček                          </t>
  </si>
  <si>
    <t xml:space="preserve"> Ostatní činnosti       </t>
  </si>
  <si>
    <t>Pozn.: Na daňové příjmy, přijaté dotace a splátky půjček se nevztahuje funkční členění (tj. členění na oddíly) rozpočtové skladby.</t>
  </si>
  <si>
    <t>Plnění rozpočtu daňových příjmů a přijatých dotací města Brna k 31. 12. 2000 (v tis. Kč)</t>
  </si>
  <si>
    <t>Plnění rozpočtu nedaňových a kapitálových příjmů města Brna k 31. 12. 2000 (v tis. Kč)</t>
  </si>
  <si>
    <t>příjmy celkem</t>
  </si>
  <si>
    <t xml:space="preserve">Přijaté splátky půjček                              </t>
  </si>
  <si>
    <t xml:space="preserve">Ostatní činnosti j.n.         </t>
  </si>
  <si>
    <t>Nedaňové a kapitálové příjmy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</si>
</sst>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5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sz val="1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/>
    </xf>
    <xf numFmtId="166" fontId="10" fillId="0" borderId="19" xfId="0" applyNumberFormat="1" applyFont="1" applyBorder="1" applyAlignment="1" applyProtection="1">
      <alignment horizontal="right"/>
      <protection/>
    </xf>
    <xf numFmtId="166" fontId="10" fillId="0" borderId="20" xfId="0" applyNumberFormat="1" applyFont="1" applyBorder="1" applyAlignment="1" applyProtection="1">
      <alignment horizontal="right"/>
      <protection/>
    </xf>
    <xf numFmtId="0" fontId="7" fillId="2" borderId="9" xfId="0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6" fontId="11" fillId="2" borderId="19" xfId="0" applyNumberFormat="1" applyFont="1" applyFill="1" applyBorder="1" applyAlignment="1" applyProtection="1">
      <alignment horizontal="right"/>
      <protection/>
    </xf>
    <xf numFmtId="0" fontId="9" fillId="0" borderId="21" xfId="0" applyFont="1" applyBorder="1" applyAlignment="1">
      <alignment/>
    </xf>
    <xf numFmtId="166" fontId="10" fillId="0" borderId="22" xfId="0" applyNumberFormat="1" applyFont="1" applyBorder="1" applyAlignment="1" applyProtection="1">
      <alignment horizontal="right"/>
      <protection/>
    </xf>
    <xf numFmtId="166" fontId="10" fillId="0" borderId="23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>
      <alignment horizontal="right"/>
    </xf>
    <xf numFmtId="0" fontId="9" fillId="2" borderId="9" xfId="0" applyFont="1" applyFill="1" applyBorder="1" applyAlignment="1">
      <alignment/>
    </xf>
    <xf numFmtId="166" fontId="11" fillId="2" borderId="22" xfId="0" applyNumberFormat="1" applyFont="1" applyFill="1" applyBorder="1" applyAlignment="1" applyProtection="1">
      <alignment horizontal="right"/>
      <protection/>
    </xf>
    <xf numFmtId="166" fontId="11" fillId="0" borderId="24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centerContinuous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/>
      <protection/>
    </xf>
    <xf numFmtId="0" fontId="8" fillId="0" borderId="27" xfId="20" applyFont="1" applyBorder="1" applyAlignment="1">
      <alignment horizontal="centerContinuous"/>
      <protection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/>
      <protection/>
    </xf>
    <xf numFmtId="0" fontId="8" fillId="0" borderId="30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17" xfId="20" applyFont="1" applyBorder="1" applyAlignment="1">
      <alignment horizontal="center"/>
      <protection/>
    </xf>
    <xf numFmtId="0" fontId="8" fillId="0" borderId="31" xfId="20" applyFont="1" applyBorder="1" applyAlignment="1">
      <alignment horizontal="center"/>
      <protection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7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166" fontId="11" fillId="0" borderId="38" xfId="0" applyNumberFormat="1" applyFont="1" applyBorder="1" applyAlignment="1" applyProtection="1">
      <alignment horizontal="right"/>
      <protection/>
    </xf>
    <xf numFmtId="166" fontId="11" fillId="0" borderId="39" xfId="0" applyNumberFormat="1" applyFont="1" applyBorder="1" applyAlignment="1" applyProtection="1">
      <alignment horizontal="right"/>
      <protection/>
    </xf>
    <xf numFmtId="167" fontId="11" fillId="0" borderId="40" xfId="0" applyNumberFormat="1" applyFont="1" applyBorder="1" applyAlignment="1" applyProtection="1">
      <alignment horizontal="right"/>
      <protection/>
    </xf>
    <xf numFmtId="0" fontId="7" fillId="0" borderId="7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166" fontId="11" fillId="0" borderId="33" xfId="0" applyNumberFormat="1" applyFont="1" applyFill="1" applyBorder="1" applyAlignment="1" applyProtection="1">
      <alignment horizontal="right"/>
      <protection/>
    </xf>
    <xf numFmtId="166" fontId="11" fillId="0" borderId="19" xfId="0" applyNumberFormat="1" applyFont="1" applyFill="1" applyBorder="1" applyAlignment="1" applyProtection="1">
      <alignment horizontal="right"/>
      <protection/>
    </xf>
    <xf numFmtId="166" fontId="11" fillId="0" borderId="34" xfId="0" applyNumberFormat="1" applyFont="1" applyFill="1" applyBorder="1" applyAlignment="1" applyProtection="1">
      <alignment horizontal="right"/>
      <protection/>
    </xf>
    <xf numFmtId="167" fontId="11" fillId="0" borderId="35" xfId="0" applyNumberFormat="1" applyFont="1" applyFill="1" applyBorder="1" applyAlignment="1" applyProtection="1">
      <alignment horizontal="right"/>
      <protection/>
    </xf>
    <xf numFmtId="166" fontId="10" fillId="0" borderId="19" xfId="0" applyNumberFormat="1" applyFont="1" applyFill="1" applyBorder="1" applyAlignment="1" applyProtection="1">
      <alignment horizontal="right"/>
      <protection/>
    </xf>
    <xf numFmtId="166" fontId="10" fillId="0" borderId="33" xfId="0" applyNumberFormat="1" applyFont="1" applyBorder="1" applyAlignment="1" applyProtection="1">
      <alignment horizontal="right"/>
      <protection/>
    </xf>
    <xf numFmtId="166" fontId="10" fillId="0" borderId="34" xfId="0" applyNumberFormat="1" applyFont="1" applyBorder="1" applyAlignment="1" applyProtection="1">
      <alignment horizontal="right"/>
      <protection/>
    </xf>
    <xf numFmtId="167" fontId="10" fillId="0" borderId="35" xfId="0" applyNumberFormat="1" applyFont="1" applyBorder="1" applyAlignment="1" applyProtection="1">
      <alignment horizontal="right"/>
      <protection/>
    </xf>
    <xf numFmtId="0" fontId="8" fillId="2" borderId="41" xfId="0" applyFont="1" applyFill="1" applyBorder="1" applyAlignment="1">
      <alignment/>
    </xf>
    <xf numFmtId="166" fontId="11" fillId="2" borderId="33" xfId="0" applyNumberFormat="1" applyFont="1" applyFill="1" applyBorder="1" applyAlignment="1" applyProtection="1">
      <alignment horizontal="right"/>
      <protection/>
    </xf>
    <xf numFmtId="166" fontId="11" fillId="2" borderId="34" xfId="0" applyNumberFormat="1" applyFont="1" applyFill="1" applyBorder="1" applyAlignment="1" applyProtection="1">
      <alignment horizontal="right"/>
      <protection/>
    </xf>
    <xf numFmtId="167" fontId="11" fillId="2" borderId="35" xfId="0" applyNumberFormat="1" applyFont="1" applyFill="1" applyBorder="1" applyAlignment="1" applyProtection="1">
      <alignment horizontal="right"/>
      <protection/>
    </xf>
    <xf numFmtId="0" fontId="7" fillId="0" borderId="42" xfId="0" applyNumberFormat="1" applyFont="1" applyBorder="1" applyAlignment="1">
      <alignment/>
    </xf>
    <xf numFmtId="166" fontId="10" fillId="0" borderId="43" xfId="0" applyNumberFormat="1" applyFont="1" applyBorder="1" applyAlignment="1" applyProtection="1">
      <alignment horizontal="right"/>
      <protection/>
    </xf>
    <xf numFmtId="166" fontId="10" fillId="0" borderId="44" xfId="0" applyNumberFormat="1" applyFont="1" applyBorder="1" applyAlignment="1" applyProtection="1">
      <alignment horizontal="right"/>
      <protection/>
    </xf>
    <xf numFmtId="166" fontId="10" fillId="0" borderId="45" xfId="0" applyNumberFormat="1" applyFont="1" applyBorder="1" applyAlignment="1" applyProtection="1">
      <alignment horizontal="right"/>
      <protection/>
    </xf>
    <xf numFmtId="167" fontId="10" fillId="0" borderId="46" xfId="0" applyNumberFormat="1" applyFont="1" applyBorder="1" applyAlignment="1" applyProtection="1">
      <alignment horizontal="right"/>
      <protection/>
    </xf>
    <xf numFmtId="0" fontId="7" fillId="0" borderId="3" xfId="0" applyNumberFormat="1" applyFont="1" applyBorder="1" applyAlignment="1">
      <alignment/>
    </xf>
    <xf numFmtId="0" fontId="9" fillId="0" borderId="3" xfId="0" applyNumberFormat="1" applyFont="1" applyBorder="1" applyAlignment="1">
      <alignment/>
    </xf>
    <xf numFmtId="166" fontId="10" fillId="0" borderId="47" xfId="0" applyNumberFormat="1" applyFont="1" applyBorder="1" applyAlignment="1" applyProtection="1">
      <alignment horizontal="right"/>
      <protection/>
    </xf>
    <xf numFmtId="166" fontId="10" fillId="0" borderId="48" xfId="0" applyNumberFormat="1" applyFont="1" applyBorder="1" applyAlignment="1" applyProtection="1">
      <alignment horizontal="right"/>
      <protection/>
    </xf>
    <xf numFmtId="167" fontId="10" fillId="0" borderId="49" xfId="0" applyNumberFormat="1" applyFont="1" applyBorder="1" applyAlignment="1" applyProtection="1">
      <alignment horizontal="right"/>
      <protection/>
    </xf>
    <xf numFmtId="0" fontId="7" fillId="2" borderId="7" xfId="0" applyFont="1" applyFill="1" applyBorder="1" applyAlignment="1">
      <alignment/>
    </xf>
    <xf numFmtId="166" fontId="11" fillId="2" borderId="47" xfId="0" applyNumberFormat="1" applyFont="1" applyFill="1" applyBorder="1" applyAlignment="1" applyProtection="1">
      <alignment horizontal="right"/>
      <protection/>
    </xf>
    <xf numFmtId="166" fontId="11" fillId="2" borderId="48" xfId="0" applyNumberFormat="1" applyFont="1" applyFill="1" applyBorder="1" applyAlignment="1" applyProtection="1">
      <alignment horizontal="right"/>
      <protection/>
    </xf>
    <xf numFmtId="167" fontId="11" fillId="2" borderId="49" xfId="0" applyNumberFormat="1" applyFont="1" applyFill="1" applyBorder="1" applyAlignment="1" applyProtection="1">
      <alignment horizontal="right"/>
      <protection/>
    </xf>
    <xf numFmtId="0" fontId="7" fillId="0" borderId="7" xfId="0" applyFont="1" applyBorder="1" applyAlignment="1">
      <alignment/>
    </xf>
    <xf numFmtId="0" fontId="7" fillId="2" borderId="41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2" xfId="0" applyFont="1" applyBorder="1" applyAlignment="1">
      <alignment/>
    </xf>
    <xf numFmtId="166" fontId="10" fillId="0" borderId="50" xfId="0" applyNumberFormat="1" applyFont="1" applyBorder="1" applyAlignment="1" applyProtection="1">
      <alignment horizontal="right"/>
      <protection/>
    </xf>
    <xf numFmtId="166" fontId="10" fillId="0" borderId="51" xfId="0" applyNumberFormat="1" applyFont="1" applyBorder="1" applyAlignment="1" applyProtection="1">
      <alignment horizontal="right"/>
      <protection/>
    </xf>
    <xf numFmtId="166" fontId="10" fillId="0" borderId="52" xfId="0" applyNumberFormat="1" applyFont="1" applyBorder="1" applyAlignment="1" applyProtection="1">
      <alignment horizontal="right"/>
      <protection/>
    </xf>
    <xf numFmtId="167" fontId="10" fillId="0" borderId="53" xfId="0" applyNumberFormat="1" applyFont="1" applyBorder="1" applyAlignment="1" applyProtection="1">
      <alignment horizontal="right"/>
      <protection/>
    </xf>
    <xf numFmtId="166" fontId="10" fillId="0" borderId="54" xfId="0" applyNumberFormat="1" applyFont="1" applyBorder="1" applyAlignment="1" applyProtection="1">
      <alignment horizontal="right"/>
      <protection/>
    </xf>
    <xf numFmtId="166" fontId="10" fillId="0" borderId="55" xfId="0" applyNumberFormat="1" applyFont="1" applyBorder="1" applyAlignment="1" applyProtection="1">
      <alignment horizontal="right"/>
      <protection/>
    </xf>
    <xf numFmtId="166" fontId="10" fillId="0" borderId="56" xfId="0" applyNumberFormat="1" applyFont="1" applyBorder="1" applyAlignment="1" applyProtection="1">
      <alignment horizontal="right"/>
      <protection/>
    </xf>
    <xf numFmtId="167" fontId="10" fillId="0" borderId="57" xfId="0" applyNumberFormat="1" applyFont="1" applyBorder="1" applyAlignment="1" applyProtection="1">
      <alignment horizontal="right"/>
      <protection/>
    </xf>
    <xf numFmtId="0" fontId="7" fillId="2" borderId="58" xfId="0" applyFont="1" applyFill="1" applyBorder="1" applyAlignment="1">
      <alignment/>
    </xf>
    <xf numFmtId="166" fontId="11" fillId="2" borderId="54" xfId="0" applyNumberFormat="1" applyFont="1" applyFill="1" applyBorder="1" applyAlignment="1" applyProtection="1">
      <alignment horizontal="right"/>
      <protection/>
    </xf>
    <xf numFmtId="166" fontId="11" fillId="2" borderId="55" xfId="0" applyNumberFormat="1" applyFont="1" applyFill="1" applyBorder="1" applyAlignment="1" applyProtection="1">
      <alignment horizontal="right"/>
      <protection/>
    </xf>
    <xf numFmtId="166" fontId="11" fillId="2" borderId="56" xfId="0" applyNumberFormat="1" applyFont="1" applyFill="1" applyBorder="1" applyAlignment="1" applyProtection="1">
      <alignment horizontal="right"/>
      <protection/>
    </xf>
    <xf numFmtId="167" fontId="11" fillId="2" borderId="57" xfId="0" applyNumberFormat="1" applyFont="1" applyFill="1" applyBorder="1" applyAlignment="1" applyProtection="1">
      <alignment horizontal="right"/>
      <protection/>
    </xf>
    <xf numFmtId="0" fontId="7" fillId="2" borderId="18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6" fillId="2" borderId="59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166" fontId="11" fillId="2" borderId="60" xfId="0" applyNumberFormat="1" applyFont="1" applyFill="1" applyBorder="1" applyAlignment="1" applyProtection="1">
      <alignment horizontal="right"/>
      <protection/>
    </xf>
    <xf numFmtId="166" fontId="11" fillId="2" borderId="61" xfId="0" applyNumberFormat="1" applyFont="1" applyFill="1" applyBorder="1" applyAlignment="1" applyProtection="1">
      <alignment horizontal="right"/>
      <protection/>
    </xf>
    <xf numFmtId="167" fontId="11" fillId="2" borderId="62" xfId="0" applyNumberFormat="1" applyFont="1" applyFill="1" applyBorder="1" applyAlignment="1" applyProtection="1">
      <alignment horizontal="right"/>
      <protection/>
    </xf>
    <xf numFmtId="166" fontId="11" fillId="2" borderId="63" xfId="0" applyNumberFormat="1" applyFont="1" applyFill="1" applyBorder="1" applyAlignment="1" applyProtection="1">
      <alignment horizontal="right"/>
      <protection/>
    </xf>
    <xf numFmtId="167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9" fillId="0" borderId="42" xfId="0" applyNumberFormat="1" applyFont="1" applyBorder="1" applyAlignment="1">
      <alignment/>
    </xf>
    <xf numFmtId="0" fontId="7" fillId="0" borderId="64" xfId="0" applyFont="1" applyBorder="1" applyAlignment="1" applyProtection="1">
      <alignment horizontal="center"/>
      <protection/>
    </xf>
    <xf numFmtId="166" fontId="10" fillId="0" borderId="65" xfId="0" applyNumberFormat="1" applyFont="1" applyBorder="1" applyAlignment="1" applyProtection="1">
      <alignment horizontal="right"/>
      <protection/>
    </xf>
    <xf numFmtId="166" fontId="10" fillId="0" borderId="66" xfId="0" applyNumberFormat="1" applyFont="1" applyBorder="1" applyAlignment="1" applyProtection="1">
      <alignment horizontal="right"/>
      <protection/>
    </xf>
    <xf numFmtId="167" fontId="10" fillId="0" borderId="64" xfId="0" applyNumberFormat="1" applyFont="1" applyBorder="1" applyAlignment="1" applyProtection="1">
      <alignment horizontal="right"/>
      <protection/>
    </xf>
    <xf numFmtId="167" fontId="10" fillId="0" borderId="67" xfId="0" applyNumberFormat="1" applyFont="1" applyBorder="1" applyAlignment="1" applyProtection="1">
      <alignment horizontal="right"/>
      <protection/>
    </xf>
    <xf numFmtId="0" fontId="7" fillId="0" borderId="9" xfId="0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6" fontId="11" fillId="0" borderId="69" xfId="0" applyNumberFormat="1" applyFont="1" applyFill="1" applyBorder="1" applyAlignment="1" applyProtection="1">
      <alignment horizontal="right"/>
      <protection/>
    </xf>
    <xf numFmtId="166" fontId="11" fillId="0" borderId="70" xfId="0" applyNumberFormat="1" applyFont="1" applyFill="1" applyBorder="1" applyAlignment="1" applyProtection="1">
      <alignment horizontal="right"/>
      <protection/>
    </xf>
    <xf numFmtId="167" fontId="11" fillId="0" borderId="71" xfId="0" applyNumberFormat="1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66" fontId="11" fillId="0" borderId="72" xfId="0" applyNumberFormat="1" applyFont="1" applyFill="1" applyBorder="1" applyAlignment="1" applyProtection="1">
      <alignment horizontal="right"/>
      <protection/>
    </xf>
    <xf numFmtId="166" fontId="11" fillId="0" borderId="24" xfId="0" applyNumberFormat="1" applyFont="1" applyFill="1" applyBorder="1" applyAlignment="1" applyProtection="1">
      <alignment horizontal="right"/>
      <protection/>
    </xf>
    <xf numFmtId="166" fontId="11" fillId="0" borderId="73" xfId="0" applyNumberFormat="1" applyFont="1" applyFill="1" applyBorder="1" applyAlignment="1" applyProtection="1">
      <alignment horizontal="right"/>
      <protection/>
    </xf>
    <xf numFmtId="166" fontId="11" fillId="0" borderId="37" xfId="0" applyNumberFormat="1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 horizontal="center"/>
      <protection/>
    </xf>
    <xf numFmtId="166" fontId="11" fillId="0" borderId="74" xfId="0" applyNumberFormat="1" applyFont="1" applyFill="1" applyBorder="1" applyAlignment="1" applyProtection="1">
      <alignment horizontal="right"/>
      <protection/>
    </xf>
    <xf numFmtId="166" fontId="11" fillId="0" borderId="38" xfId="0" applyNumberFormat="1" applyFont="1" applyFill="1" applyBorder="1" applyAlignment="1" applyProtection="1">
      <alignment horizontal="right"/>
      <protection/>
    </xf>
    <xf numFmtId="166" fontId="11" fillId="0" borderId="75" xfId="0" applyNumberFormat="1" applyFont="1" applyBorder="1" applyAlignment="1" applyProtection="1">
      <alignment horizontal="right"/>
      <protection/>
    </xf>
    <xf numFmtId="0" fontId="7" fillId="0" borderId="76" xfId="0" applyFont="1" applyFill="1" applyBorder="1" applyAlignment="1">
      <alignment/>
    </xf>
    <xf numFmtId="167" fontId="10" fillId="0" borderId="77" xfId="0" applyNumberFormat="1" applyFont="1" applyFill="1" applyBorder="1" applyAlignment="1" applyProtection="1">
      <alignment horizontal="right"/>
      <protection/>
    </xf>
    <xf numFmtId="167" fontId="10" fillId="0" borderId="78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167" fontId="6" fillId="0" borderId="0" xfId="0" applyNumberFormat="1" applyFont="1" applyFill="1" applyAlignment="1">
      <alignment/>
    </xf>
    <xf numFmtId="166" fontId="10" fillId="0" borderId="0" xfId="0" applyNumberFormat="1" applyFont="1" applyFill="1" applyAlignment="1" applyProtection="1">
      <alignment/>
      <protection/>
    </xf>
    <xf numFmtId="167" fontId="11" fillId="0" borderId="40" xfId="0" applyNumberFormat="1" applyFont="1" applyFill="1" applyBorder="1" applyAlignment="1" applyProtection="1">
      <alignment horizontal="right"/>
      <protection/>
    </xf>
    <xf numFmtId="167" fontId="9" fillId="0" borderId="79" xfId="0" applyNumberFormat="1" applyFont="1" applyBorder="1" applyAlignment="1">
      <alignment/>
    </xf>
    <xf numFmtId="167" fontId="9" fillId="0" borderId="57" xfId="0" applyNumberFormat="1" applyFont="1" applyBorder="1" applyAlignment="1">
      <alignment/>
    </xf>
    <xf numFmtId="167" fontId="7" fillId="0" borderId="8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7" fillId="0" borderId="41" xfId="0" applyFont="1" applyFill="1" applyBorder="1" applyAlignment="1">
      <alignment/>
    </xf>
    <xf numFmtId="0" fontId="7" fillId="0" borderId="9" xfId="0" applyNumberFormat="1" applyFont="1" applyFill="1" applyBorder="1" applyAlignment="1">
      <alignment/>
    </xf>
    <xf numFmtId="167" fontId="11" fillId="0" borderId="64" xfId="0" applyNumberFormat="1" applyFont="1" applyFill="1" applyBorder="1" applyAlignment="1" applyProtection="1">
      <alignment horizontal="right"/>
      <protection/>
    </xf>
    <xf numFmtId="166" fontId="11" fillId="0" borderId="47" xfId="0" applyNumberFormat="1" applyFont="1" applyFill="1" applyBorder="1" applyAlignment="1" applyProtection="1">
      <alignment horizontal="right"/>
      <protection/>
    </xf>
    <xf numFmtId="167" fontId="11" fillId="0" borderId="67" xfId="0" applyNumberFormat="1" applyFont="1" applyFill="1" applyBorder="1" applyAlignment="1" applyProtection="1">
      <alignment horizontal="right"/>
      <protection/>
    </xf>
    <xf numFmtId="0" fontId="9" fillId="0" borderId="7" xfId="0" applyFont="1" applyFill="1" applyBorder="1" applyAlignment="1">
      <alignment/>
    </xf>
    <xf numFmtId="166" fontId="10" fillId="0" borderId="33" xfId="0" applyNumberFormat="1" applyFont="1" applyFill="1" applyBorder="1" applyAlignment="1" applyProtection="1">
      <alignment horizontal="right"/>
      <protection/>
    </xf>
    <xf numFmtId="166" fontId="10" fillId="0" borderId="20" xfId="0" applyNumberFormat="1" applyFont="1" applyFill="1" applyBorder="1" applyAlignment="1" applyProtection="1">
      <alignment horizontal="right"/>
      <protection/>
    </xf>
    <xf numFmtId="167" fontId="10" fillId="0" borderId="64" xfId="0" applyNumberFormat="1" applyFont="1" applyFill="1" applyBorder="1" applyAlignment="1" applyProtection="1">
      <alignment horizontal="right"/>
      <protection/>
    </xf>
    <xf numFmtId="166" fontId="10" fillId="0" borderId="65" xfId="0" applyNumberFormat="1" applyFont="1" applyFill="1" applyBorder="1" applyAlignment="1" applyProtection="1">
      <alignment horizontal="right"/>
      <protection/>
    </xf>
    <xf numFmtId="0" fontId="9" fillId="0" borderId="81" xfId="0" applyFont="1" applyFill="1" applyBorder="1" applyAlignment="1">
      <alignment/>
    </xf>
    <xf numFmtId="166" fontId="11" fillId="0" borderId="50" xfId="0" applyNumberFormat="1" applyFont="1" applyFill="1" applyBorder="1" applyAlignment="1" applyProtection="1">
      <alignment horizontal="right"/>
      <protection/>
    </xf>
    <xf numFmtId="167" fontId="11" fillId="0" borderId="82" xfId="0" applyNumberFormat="1" applyFont="1" applyFill="1" applyBorder="1" applyAlignment="1" applyProtection="1">
      <alignment horizontal="right"/>
      <protection/>
    </xf>
    <xf numFmtId="166" fontId="10" fillId="0" borderId="66" xfId="0" applyNumberFormat="1" applyFont="1" applyFill="1" applyBorder="1" applyAlignment="1" applyProtection="1">
      <alignment horizontal="right"/>
      <protection/>
    </xf>
    <xf numFmtId="166" fontId="10" fillId="0" borderId="22" xfId="0" applyNumberFormat="1" applyFont="1" applyFill="1" applyBorder="1" applyAlignment="1" applyProtection="1">
      <alignment horizontal="right"/>
      <protection/>
    </xf>
    <xf numFmtId="166" fontId="10" fillId="0" borderId="23" xfId="0" applyNumberFormat="1" applyFont="1" applyFill="1" applyBorder="1" applyAlignment="1" applyProtection="1">
      <alignment horizontal="right"/>
      <protection/>
    </xf>
    <xf numFmtId="0" fontId="7" fillId="0" borderId="83" xfId="0" applyFont="1" applyFill="1" applyBorder="1" applyAlignment="1">
      <alignment/>
    </xf>
    <xf numFmtId="166" fontId="11" fillId="0" borderId="84" xfId="0" applyNumberFormat="1" applyFont="1" applyFill="1" applyBorder="1" applyAlignment="1" applyProtection="1">
      <alignment horizontal="right"/>
      <protection/>
    </xf>
    <xf numFmtId="166" fontId="11" fillId="0" borderId="85" xfId="0" applyNumberFormat="1" applyFont="1" applyFill="1" applyBorder="1" applyAlignment="1" applyProtection="1">
      <alignment horizontal="right"/>
      <protection/>
    </xf>
    <xf numFmtId="166" fontId="11" fillId="0" borderId="86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8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 horizontal="right"/>
      <protection/>
    </xf>
    <xf numFmtId="0" fontId="11" fillId="0" borderId="89" xfId="0" applyFont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0" xfId="0" applyFont="1" applyBorder="1" applyAlignment="1" applyProtection="1">
      <alignment/>
      <protection/>
    </xf>
    <xf numFmtId="0" fontId="11" fillId="2" borderId="90" xfId="0" applyFont="1" applyFill="1" applyBorder="1" applyAlignment="1" applyProtection="1">
      <alignment/>
      <protection/>
    </xf>
    <xf numFmtId="0" fontId="10" fillId="0" borderId="91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90" xfId="0" applyFont="1" applyBorder="1" applyAlignment="1" applyProtection="1">
      <alignment horizontal="left"/>
      <protection/>
    </xf>
    <xf numFmtId="0" fontId="11" fillId="2" borderId="90" xfId="0" applyFont="1" applyFill="1" applyBorder="1" applyAlignment="1" applyProtection="1">
      <alignment horizontal="left"/>
      <protection/>
    </xf>
    <xf numFmtId="0" fontId="11" fillId="2" borderId="57" xfId="0" applyFont="1" applyFill="1" applyBorder="1" applyAlignment="1">
      <alignment/>
    </xf>
    <xf numFmtId="0" fontId="10" fillId="0" borderId="77" xfId="0" applyFont="1" applyBorder="1" applyAlignment="1" applyProtection="1">
      <alignment/>
      <protection/>
    </xf>
    <xf numFmtId="0" fontId="10" fillId="0" borderId="77" xfId="0" applyFont="1" applyBorder="1" applyAlignment="1" applyProtection="1">
      <alignment horizontal="left"/>
      <protection/>
    </xf>
    <xf numFmtId="0" fontId="11" fillId="2" borderId="77" xfId="0" applyFont="1" applyFill="1" applyBorder="1" applyAlignment="1" applyProtection="1">
      <alignment horizontal="left"/>
      <protection/>
    </xf>
    <xf numFmtId="0" fontId="11" fillId="2" borderId="32" xfId="0" applyFont="1" applyFill="1" applyBorder="1" applyAlignment="1" applyProtection="1">
      <alignment horizontal="left"/>
      <protection/>
    </xf>
    <xf numFmtId="0" fontId="11" fillId="2" borderId="8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center"/>
      <protection/>
    </xf>
    <xf numFmtId="0" fontId="11" fillId="0" borderId="90" xfId="0" applyFont="1" applyFill="1" applyBorder="1" applyAlignment="1" applyProtection="1">
      <alignment/>
      <protection/>
    </xf>
    <xf numFmtId="0" fontId="11" fillId="0" borderId="90" xfId="0" applyFont="1" applyFill="1" applyBorder="1" applyAlignment="1" applyProtection="1">
      <alignment horizontal="left"/>
      <protection/>
    </xf>
    <xf numFmtId="0" fontId="11" fillId="0" borderId="53" xfId="0" applyFont="1" applyFill="1" applyBorder="1" applyAlignment="1" applyProtection="1">
      <alignment horizontal="left"/>
      <protection/>
    </xf>
    <xf numFmtId="0" fontId="11" fillId="0" borderId="92" xfId="0" applyFont="1" applyFill="1" applyBorder="1" applyAlignment="1" applyProtection="1">
      <alignment horizontal="left"/>
      <protection/>
    </xf>
    <xf numFmtId="0" fontId="11" fillId="0" borderId="40" xfId="0" applyFont="1" applyFill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/>
      <protection/>
    </xf>
    <xf numFmtId="0" fontId="11" fillId="0" borderId="93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/>
      <protection/>
    </xf>
    <xf numFmtId="167" fontId="10" fillId="0" borderId="94" xfId="0" applyNumberFormat="1" applyFont="1" applyFill="1" applyBorder="1" applyAlignment="1" applyProtection="1">
      <alignment horizontal="right"/>
      <protection/>
    </xf>
    <xf numFmtId="167" fontId="11" fillId="0" borderId="77" xfId="0" applyNumberFormat="1" applyFont="1" applyFill="1" applyBorder="1" applyAlignment="1" applyProtection="1">
      <alignment horizontal="right"/>
      <protection/>
    </xf>
    <xf numFmtId="167" fontId="11" fillId="0" borderId="95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67" fontId="9" fillId="0" borderId="96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9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7" fillId="0" borderId="97" xfId="0" applyFont="1" applyBorder="1" applyAlignment="1">
      <alignment horizontal="centerContinuous"/>
    </xf>
    <xf numFmtId="0" fontId="8" fillId="0" borderId="9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5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80" xfId="20" applyFont="1" applyBorder="1" applyAlignment="1">
      <alignment horizontal="center"/>
      <protection/>
    </xf>
    <xf numFmtId="0" fontId="9" fillId="0" borderId="7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7" fontId="7" fillId="0" borderId="80" xfId="0" applyNumberFormat="1" applyFont="1" applyFill="1" applyBorder="1" applyAlignment="1">
      <alignment/>
    </xf>
    <xf numFmtId="3" fontId="9" fillId="0" borderId="99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3" fontId="7" fillId="0" borderId="98" xfId="0" applyNumberFormat="1" applyFont="1" applyFill="1" applyBorder="1" applyAlignment="1">
      <alignment/>
    </xf>
    <xf numFmtId="0" fontId="10" fillId="0" borderId="96" xfId="0" applyFont="1" applyBorder="1" applyAlignment="1">
      <alignment/>
    </xf>
    <xf numFmtId="0" fontId="10" fillId="0" borderId="57" xfId="0" applyFont="1" applyBorder="1" applyAlignment="1">
      <alignment/>
    </xf>
    <xf numFmtId="0" fontId="11" fillId="0" borderId="80" xfId="0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3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9" fillId="0" borderId="101" xfId="0" applyFont="1" applyBorder="1" applyAlignment="1">
      <alignment/>
    </xf>
    <xf numFmtId="0" fontId="9" fillId="0" borderId="102" xfId="0" applyFont="1" applyBorder="1" applyAlignment="1">
      <alignment/>
    </xf>
    <xf numFmtId="166" fontId="10" fillId="0" borderId="102" xfId="0" applyNumberFormat="1" applyFont="1" applyBorder="1" applyAlignment="1" applyProtection="1">
      <alignment horizontal="right"/>
      <protection/>
    </xf>
    <xf numFmtId="166" fontId="10" fillId="0" borderId="103" xfId="0" applyNumberFormat="1" applyFont="1" applyFill="1" applyBorder="1" applyAlignment="1" applyProtection="1">
      <alignment horizontal="right"/>
      <protection/>
    </xf>
    <xf numFmtId="166" fontId="10" fillId="0" borderId="104" xfId="0" applyNumberFormat="1" applyFont="1" applyBorder="1" applyAlignment="1" applyProtection="1">
      <alignment horizontal="right"/>
      <protection/>
    </xf>
    <xf numFmtId="0" fontId="10" fillId="0" borderId="105" xfId="0" applyFont="1" applyBorder="1" applyAlignment="1" applyProtection="1">
      <alignment/>
      <protection/>
    </xf>
    <xf numFmtId="0" fontId="11" fillId="0" borderId="106" xfId="0" applyFont="1" applyBorder="1" applyAlignment="1" applyProtection="1">
      <alignment horizontal="center"/>
      <protection/>
    </xf>
    <xf numFmtId="0" fontId="11" fillId="0" borderId="107" xfId="0" applyFont="1" applyBorder="1" applyAlignment="1" applyProtection="1">
      <alignment horizontal="center"/>
      <protection/>
    </xf>
    <xf numFmtId="167" fontId="11" fillId="0" borderId="108" xfId="0" applyNumberFormat="1" applyFont="1" applyBorder="1" applyAlignment="1" applyProtection="1">
      <alignment horizontal="right"/>
      <protection/>
    </xf>
    <xf numFmtId="167" fontId="11" fillId="2" borderId="64" xfId="0" applyNumberFormat="1" applyFont="1" applyFill="1" applyBorder="1" applyAlignment="1" applyProtection="1">
      <alignment horizontal="right"/>
      <protection/>
    </xf>
    <xf numFmtId="167" fontId="10" fillId="0" borderId="109" xfId="0" applyNumberFormat="1" applyFont="1" applyBorder="1" applyAlignment="1" applyProtection="1">
      <alignment horizontal="right"/>
      <protection/>
    </xf>
    <xf numFmtId="167" fontId="11" fillId="2" borderId="67" xfId="0" applyNumberFormat="1" applyFont="1" applyFill="1" applyBorder="1" applyAlignment="1" applyProtection="1">
      <alignment horizontal="right"/>
      <protection/>
    </xf>
    <xf numFmtId="167" fontId="10" fillId="0" borderId="82" xfId="0" applyNumberFormat="1" applyFont="1" applyBorder="1" applyAlignment="1" applyProtection="1">
      <alignment horizontal="right"/>
      <protection/>
    </xf>
    <xf numFmtId="167" fontId="10" fillId="0" borderId="110" xfId="0" applyNumberFormat="1" applyFont="1" applyBorder="1" applyAlignment="1" applyProtection="1">
      <alignment horizontal="right"/>
      <protection/>
    </xf>
    <xf numFmtId="167" fontId="11" fillId="2" borderId="110" xfId="0" applyNumberFormat="1" applyFont="1" applyFill="1" applyBorder="1" applyAlignment="1" applyProtection="1">
      <alignment horizontal="right"/>
      <protection/>
    </xf>
    <xf numFmtId="167" fontId="11" fillId="2" borderId="111" xfId="0" applyNumberFormat="1" applyFont="1" applyFill="1" applyBorder="1" applyAlignment="1" applyProtection="1">
      <alignment horizontal="right"/>
      <protection/>
    </xf>
    <xf numFmtId="3" fontId="9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normální_Příjmy město oddíly SR 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8.796875" defaultRowHeight="15"/>
  <cols>
    <col min="1" max="1" width="7.8984375" style="0" bestFit="1" customWidth="1"/>
    <col min="2" max="2" width="60.09765625" style="0" bestFit="1" customWidth="1"/>
    <col min="3" max="5" width="13.59765625" style="0" customWidth="1"/>
    <col min="6" max="6" width="8.796875" style="0" customWidth="1"/>
    <col min="7" max="9" width="13.59765625" style="0" customWidth="1"/>
    <col min="10" max="10" width="7.69921875" style="0" bestFit="1" customWidth="1"/>
    <col min="11" max="13" width="13.59765625" style="0" customWidth="1"/>
    <col min="14" max="14" width="8.59765625" style="0" bestFit="1" customWidth="1"/>
    <col min="17" max="17" width="8.59765625" style="0" customWidth="1"/>
  </cols>
  <sheetData>
    <row r="1" spans="1:6" ht="20.25">
      <c r="A1" s="7" t="s">
        <v>183</v>
      </c>
      <c r="B1" s="4"/>
      <c r="C1" s="4"/>
      <c r="D1" s="4"/>
      <c r="E1" s="4"/>
      <c r="F1" s="4"/>
    </row>
    <row r="2" spans="1:6" ht="21" thickBot="1">
      <c r="A2" s="7"/>
      <c r="B2" s="4"/>
      <c r="C2" s="4"/>
      <c r="D2" s="5"/>
      <c r="E2" s="5"/>
      <c r="F2" s="5"/>
    </row>
    <row r="3" spans="1:6" ht="19.5" thickBot="1">
      <c r="A3" s="233" t="s">
        <v>22</v>
      </c>
      <c r="B3" s="234" t="s">
        <v>168</v>
      </c>
      <c r="C3" s="8" t="s">
        <v>146</v>
      </c>
      <c r="D3" s="9" t="s">
        <v>174</v>
      </c>
      <c r="E3" s="28" t="s">
        <v>180</v>
      </c>
      <c r="F3" s="68" t="s">
        <v>170</v>
      </c>
    </row>
    <row r="4" spans="1:6" ht="18.75">
      <c r="A4" s="10">
        <v>1</v>
      </c>
      <c r="B4" s="11" t="s">
        <v>147</v>
      </c>
      <c r="C4" s="230">
        <v>4227436</v>
      </c>
      <c r="D4" s="231">
        <v>5290101</v>
      </c>
      <c r="E4" s="231">
        <v>5423232</v>
      </c>
      <c r="F4" s="232">
        <f>+E4/D4*100</f>
        <v>102.51660601565074</v>
      </c>
    </row>
    <row r="5" spans="1:6" ht="18.75">
      <c r="A5" s="14">
        <v>2</v>
      </c>
      <c r="B5" s="15" t="s">
        <v>181</v>
      </c>
      <c r="C5" s="16">
        <v>971545</v>
      </c>
      <c r="D5" s="17">
        <v>1024790</v>
      </c>
      <c r="E5" s="283">
        <v>1061384</v>
      </c>
      <c r="F5" s="170">
        <f>+E5/D5*100</f>
        <v>103.57087793596737</v>
      </c>
    </row>
    <row r="6" spans="1:6" ht="18.75">
      <c r="A6" s="14">
        <v>3</v>
      </c>
      <c r="B6" s="15" t="s">
        <v>23</v>
      </c>
      <c r="C6" s="16">
        <v>168410</v>
      </c>
      <c r="D6" s="17">
        <v>328392</v>
      </c>
      <c r="E6" s="17">
        <v>468357</v>
      </c>
      <c r="F6" s="170">
        <f>+E6/D6*100</f>
        <v>142.62131842432214</v>
      </c>
    </row>
    <row r="7" spans="1:6" ht="18.75">
      <c r="A7" s="14">
        <v>4</v>
      </c>
      <c r="B7" s="15" t="s">
        <v>182</v>
      </c>
      <c r="C7" s="16">
        <v>905325</v>
      </c>
      <c r="D7" s="17">
        <v>1519017</v>
      </c>
      <c r="E7" s="283">
        <v>1642013</v>
      </c>
      <c r="F7" s="170">
        <f>+E7/D7*100</f>
        <v>108.09707857120756</v>
      </c>
    </row>
    <row r="8" spans="1:6" ht="18.75">
      <c r="A8" s="18"/>
      <c r="B8" s="19"/>
      <c r="C8" s="18"/>
      <c r="D8" s="17"/>
      <c r="E8" s="17"/>
      <c r="F8" s="170"/>
    </row>
    <row r="9" spans="1:6" ht="19.5" thickBot="1">
      <c r="A9" s="20"/>
      <c r="B9" s="21" t="s">
        <v>24</v>
      </c>
      <c r="C9" s="22">
        <f>SUM(C4:C7)</f>
        <v>6272716</v>
      </c>
      <c r="D9" s="23">
        <f>SUM(D4:D8)</f>
        <v>8162300</v>
      </c>
      <c r="E9" s="23">
        <f>SUM(E4:E7)</f>
        <v>8594986</v>
      </c>
      <c r="F9" s="171">
        <f>+E9/D9*100</f>
        <v>105.3010303468385</v>
      </c>
    </row>
    <row r="10" spans="1:6" ht="15.75">
      <c r="A10" s="5"/>
      <c r="B10" s="5"/>
      <c r="C10" s="5"/>
      <c r="D10" s="5"/>
      <c r="E10" s="5"/>
      <c r="F10" s="5"/>
    </row>
    <row r="11" spans="1:6" ht="19.5" thickBot="1">
      <c r="A11" s="31"/>
      <c r="B11" s="31"/>
      <c r="C11" s="31"/>
      <c r="D11" s="31"/>
      <c r="E11" s="31"/>
      <c r="F11" s="31"/>
    </row>
    <row r="12" spans="1:14" ht="18.75">
      <c r="A12" s="24" t="s">
        <v>25</v>
      </c>
      <c r="B12" s="242" t="s">
        <v>26</v>
      </c>
      <c r="C12" s="240" t="s">
        <v>185</v>
      </c>
      <c r="D12" s="236"/>
      <c r="E12" s="236"/>
      <c r="F12" s="245"/>
      <c r="G12" s="244" t="s">
        <v>186</v>
      </c>
      <c r="H12" s="236"/>
      <c r="I12" s="236"/>
      <c r="J12" s="237"/>
      <c r="K12" s="240" t="s">
        <v>187</v>
      </c>
      <c r="L12" s="236"/>
      <c r="M12" s="236"/>
      <c r="N12" s="237"/>
    </row>
    <row r="13" spans="1:14" ht="19.5" thickBot="1">
      <c r="A13" s="27"/>
      <c r="B13" s="243"/>
      <c r="C13" s="241" t="s">
        <v>146</v>
      </c>
      <c r="D13" s="238" t="s">
        <v>174</v>
      </c>
      <c r="E13" s="238" t="s">
        <v>180</v>
      </c>
      <c r="F13" s="247" t="s">
        <v>170</v>
      </c>
      <c r="G13" s="246" t="s">
        <v>146</v>
      </c>
      <c r="H13" s="238" t="s">
        <v>174</v>
      </c>
      <c r="I13" s="238" t="s">
        <v>180</v>
      </c>
      <c r="J13" s="239" t="s">
        <v>170</v>
      </c>
      <c r="K13" s="241" t="s">
        <v>146</v>
      </c>
      <c r="L13" s="238" t="s">
        <v>174</v>
      </c>
      <c r="M13" s="238" t="s">
        <v>180</v>
      </c>
      <c r="N13" s="239" t="s">
        <v>170</v>
      </c>
    </row>
    <row r="14" spans="1:14" ht="20.25">
      <c r="A14" s="29"/>
      <c r="B14" s="255" t="s">
        <v>188</v>
      </c>
      <c r="C14" s="12">
        <v>32530</v>
      </c>
      <c r="D14" s="13">
        <v>40164</v>
      </c>
      <c r="E14" s="13">
        <v>30331</v>
      </c>
      <c r="F14" s="169">
        <f>+E14/D14*100</f>
        <v>75.51787670550742</v>
      </c>
      <c r="G14" s="12"/>
      <c r="H14" s="13"/>
      <c r="I14" s="13"/>
      <c r="J14" s="169"/>
      <c r="K14" s="252">
        <f>+C14+G14</f>
        <v>32530</v>
      </c>
      <c r="L14" s="231">
        <f>+D14+H14</f>
        <v>40164</v>
      </c>
      <c r="M14" s="231">
        <f>+E14+I14</f>
        <v>30331</v>
      </c>
      <c r="N14" s="232">
        <f aca="true" t="shared" si="0" ref="N14:N35">+M14/L14*100</f>
        <v>75.51787670550742</v>
      </c>
    </row>
    <row r="15" spans="1:14" ht="20.25">
      <c r="A15" s="30"/>
      <c r="B15" s="256" t="s">
        <v>184</v>
      </c>
      <c r="C15" s="258"/>
      <c r="D15" s="17"/>
      <c r="E15" s="17"/>
      <c r="F15" s="232"/>
      <c r="G15" s="258"/>
      <c r="H15" s="17">
        <v>120860</v>
      </c>
      <c r="I15" s="17">
        <v>121195</v>
      </c>
      <c r="J15" s="232">
        <f>+I15/H15*100</f>
        <v>100.27718020850571</v>
      </c>
      <c r="K15" s="253">
        <f aca="true" t="shared" si="1" ref="K15:K34">+C15+G15</f>
        <v>0</v>
      </c>
      <c r="L15" s="17">
        <f aca="true" t="shared" si="2" ref="L15:L34">+D15+H15</f>
        <v>120860</v>
      </c>
      <c r="M15" s="17">
        <f aca="true" t="shared" si="3" ref="M15:M34">+E15+I15</f>
        <v>121195</v>
      </c>
      <c r="N15" s="232">
        <f t="shared" si="0"/>
        <v>100.27718020850571</v>
      </c>
    </row>
    <row r="16" spans="1:14" ht="20.25">
      <c r="A16" s="30" t="s">
        <v>27</v>
      </c>
      <c r="B16" s="256" t="s">
        <v>28</v>
      </c>
      <c r="C16" s="258">
        <v>14004</v>
      </c>
      <c r="D16" s="17">
        <v>14783</v>
      </c>
      <c r="E16" s="17">
        <v>16441</v>
      </c>
      <c r="F16" s="170">
        <f aca="true" t="shared" si="4" ref="F16:F35">+E16/D16*100</f>
        <v>111.2155854697964</v>
      </c>
      <c r="G16" s="258"/>
      <c r="H16" s="17"/>
      <c r="I16" s="17"/>
      <c r="J16" s="170"/>
      <c r="K16" s="253">
        <f t="shared" si="1"/>
        <v>14004</v>
      </c>
      <c r="L16" s="17">
        <f t="shared" si="2"/>
        <v>14783</v>
      </c>
      <c r="M16" s="17">
        <f t="shared" si="3"/>
        <v>16441</v>
      </c>
      <c r="N16" s="232">
        <f t="shared" si="0"/>
        <v>111.2155854697964</v>
      </c>
    </row>
    <row r="17" spans="1:14" ht="20.25">
      <c r="A17" s="30" t="s">
        <v>29</v>
      </c>
      <c r="B17" s="256" t="s">
        <v>30</v>
      </c>
      <c r="C17" s="258">
        <v>50</v>
      </c>
      <c r="D17" s="17">
        <v>80</v>
      </c>
      <c r="E17" s="17">
        <v>245</v>
      </c>
      <c r="F17" s="170">
        <f t="shared" si="4"/>
        <v>306.25</v>
      </c>
      <c r="G17" s="258"/>
      <c r="H17" s="17"/>
      <c r="I17" s="17"/>
      <c r="J17" s="170"/>
      <c r="K17" s="253">
        <f t="shared" si="1"/>
        <v>50</v>
      </c>
      <c r="L17" s="17">
        <f t="shared" si="2"/>
        <v>80</v>
      </c>
      <c r="M17" s="17">
        <f t="shared" si="3"/>
        <v>245</v>
      </c>
      <c r="N17" s="232">
        <f t="shared" si="0"/>
        <v>306.25</v>
      </c>
    </row>
    <row r="18" spans="1:14" ht="20.25">
      <c r="A18" s="30" t="s">
        <v>31</v>
      </c>
      <c r="B18" s="256" t="s">
        <v>32</v>
      </c>
      <c r="C18" s="258">
        <v>24272</v>
      </c>
      <c r="D18" s="17">
        <v>24310</v>
      </c>
      <c r="E18" s="17">
        <v>37883</v>
      </c>
      <c r="F18" s="170">
        <f t="shared" si="4"/>
        <v>155.8329905388729</v>
      </c>
      <c r="G18" s="258"/>
      <c r="H18" s="17"/>
      <c r="I18" s="17"/>
      <c r="J18" s="170"/>
      <c r="K18" s="253">
        <f t="shared" si="1"/>
        <v>24272</v>
      </c>
      <c r="L18" s="17">
        <f t="shared" si="2"/>
        <v>24310</v>
      </c>
      <c r="M18" s="17">
        <f t="shared" si="3"/>
        <v>37883</v>
      </c>
      <c r="N18" s="232">
        <f t="shared" si="0"/>
        <v>155.8329905388729</v>
      </c>
    </row>
    <row r="19" spans="1:14" ht="20.25">
      <c r="A19" s="30" t="s">
        <v>33</v>
      </c>
      <c r="B19" s="256" t="s">
        <v>34</v>
      </c>
      <c r="C19" s="258">
        <v>275210</v>
      </c>
      <c r="D19" s="17">
        <v>275210</v>
      </c>
      <c r="E19" s="17">
        <v>275321</v>
      </c>
      <c r="F19" s="170">
        <f t="shared" si="4"/>
        <v>100.04033283674285</v>
      </c>
      <c r="G19" s="258"/>
      <c r="H19" s="17"/>
      <c r="I19" s="17">
        <v>1</v>
      </c>
      <c r="J19" s="170"/>
      <c r="K19" s="253">
        <f t="shared" si="1"/>
        <v>275210</v>
      </c>
      <c r="L19" s="17">
        <f t="shared" si="2"/>
        <v>275210</v>
      </c>
      <c r="M19" s="17">
        <f t="shared" si="3"/>
        <v>275322</v>
      </c>
      <c r="N19" s="232">
        <f t="shared" si="0"/>
        <v>100.04069619563242</v>
      </c>
    </row>
    <row r="20" spans="1:14" ht="20.25">
      <c r="A20" s="248">
        <v>25</v>
      </c>
      <c r="B20" s="256" t="s">
        <v>155</v>
      </c>
      <c r="C20" s="258"/>
      <c r="D20" s="17"/>
      <c r="E20" s="17">
        <v>14878</v>
      </c>
      <c r="F20" s="170"/>
      <c r="G20" s="258"/>
      <c r="H20" s="17"/>
      <c r="I20" s="17"/>
      <c r="J20" s="170"/>
      <c r="K20" s="253"/>
      <c r="L20" s="17"/>
      <c r="M20" s="17">
        <f t="shared" si="3"/>
        <v>14878</v>
      </c>
      <c r="N20" s="232"/>
    </row>
    <row r="21" spans="1:14" ht="20.25">
      <c r="A21" s="30" t="s">
        <v>35</v>
      </c>
      <c r="B21" s="256" t="s">
        <v>36</v>
      </c>
      <c r="C21" s="258">
        <v>28950</v>
      </c>
      <c r="D21" s="17">
        <v>29526</v>
      </c>
      <c r="E21" s="17">
        <v>30823</v>
      </c>
      <c r="F21" s="170">
        <f t="shared" si="4"/>
        <v>104.39273860326492</v>
      </c>
      <c r="G21" s="258"/>
      <c r="H21" s="17">
        <v>540</v>
      </c>
      <c r="I21" s="17">
        <v>553</v>
      </c>
      <c r="J21" s="170">
        <f>+I21/H21*100</f>
        <v>102.40740740740742</v>
      </c>
      <c r="K21" s="253">
        <f t="shared" si="1"/>
        <v>28950</v>
      </c>
      <c r="L21" s="17">
        <f t="shared" si="2"/>
        <v>30066</v>
      </c>
      <c r="M21" s="17">
        <f t="shared" si="3"/>
        <v>31376</v>
      </c>
      <c r="N21" s="232">
        <f t="shared" si="0"/>
        <v>104.35708108827247</v>
      </c>
    </row>
    <row r="22" spans="1:14" ht="20.25">
      <c r="A22" s="30" t="s">
        <v>37</v>
      </c>
      <c r="B22" s="256" t="s">
        <v>38</v>
      </c>
      <c r="C22" s="258">
        <v>5495</v>
      </c>
      <c r="D22" s="17">
        <v>6981</v>
      </c>
      <c r="E22" s="17">
        <v>7659</v>
      </c>
      <c r="F22" s="170">
        <f t="shared" si="4"/>
        <v>109.71207563386334</v>
      </c>
      <c r="G22" s="258"/>
      <c r="H22" s="17"/>
      <c r="I22" s="17"/>
      <c r="J22" s="170"/>
      <c r="K22" s="253">
        <f t="shared" si="1"/>
        <v>5495</v>
      </c>
      <c r="L22" s="17">
        <f t="shared" si="2"/>
        <v>6981</v>
      </c>
      <c r="M22" s="17">
        <f t="shared" si="3"/>
        <v>7659</v>
      </c>
      <c r="N22" s="232">
        <f t="shared" si="0"/>
        <v>109.71207563386334</v>
      </c>
    </row>
    <row r="23" spans="1:14" ht="20.25">
      <c r="A23" s="30" t="s">
        <v>39</v>
      </c>
      <c r="B23" s="256" t="s">
        <v>40</v>
      </c>
      <c r="C23" s="258">
        <v>508</v>
      </c>
      <c r="D23" s="17">
        <v>606</v>
      </c>
      <c r="E23" s="17">
        <v>908</v>
      </c>
      <c r="F23" s="170">
        <f t="shared" si="4"/>
        <v>149.83498349834983</v>
      </c>
      <c r="G23" s="258"/>
      <c r="H23" s="17"/>
      <c r="I23" s="17"/>
      <c r="J23" s="170"/>
      <c r="K23" s="253">
        <f t="shared" si="1"/>
        <v>508</v>
      </c>
      <c r="L23" s="17">
        <f t="shared" si="2"/>
        <v>606</v>
      </c>
      <c r="M23" s="17">
        <f t="shared" si="3"/>
        <v>908</v>
      </c>
      <c r="N23" s="232">
        <f t="shared" si="0"/>
        <v>149.83498349834983</v>
      </c>
    </row>
    <row r="24" spans="1:14" ht="20.25">
      <c r="A24" s="30" t="s">
        <v>41</v>
      </c>
      <c r="B24" s="256" t="s">
        <v>42</v>
      </c>
      <c r="C24" s="258">
        <v>8990</v>
      </c>
      <c r="D24" s="17">
        <v>8990</v>
      </c>
      <c r="E24" s="17">
        <v>9329</v>
      </c>
      <c r="F24" s="170">
        <f t="shared" si="4"/>
        <v>103.77085650723026</v>
      </c>
      <c r="G24" s="258"/>
      <c r="H24" s="17"/>
      <c r="I24" s="17">
        <v>56</v>
      </c>
      <c r="J24" s="170"/>
      <c r="K24" s="253">
        <f t="shared" si="1"/>
        <v>8990</v>
      </c>
      <c r="L24" s="17">
        <f t="shared" si="2"/>
        <v>8990</v>
      </c>
      <c r="M24" s="17">
        <f t="shared" si="3"/>
        <v>9385</v>
      </c>
      <c r="N24" s="232">
        <f t="shared" si="0"/>
        <v>104.39377085650723</v>
      </c>
    </row>
    <row r="25" spans="1:14" ht="20.25">
      <c r="A25" s="30" t="s">
        <v>43</v>
      </c>
      <c r="B25" s="256" t="s">
        <v>44</v>
      </c>
      <c r="C25" s="258">
        <v>36219</v>
      </c>
      <c r="D25" s="17">
        <v>45683</v>
      </c>
      <c r="E25" s="17">
        <v>49011</v>
      </c>
      <c r="F25" s="170">
        <f t="shared" si="4"/>
        <v>107.28498566206248</v>
      </c>
      <c r="G25" s="258">
        <v>168000</v>
      </c>
      <c r="H25" s="17">
        <v>205102</v>
      </c>
      <c r="I25" s="17">
        <v>343544</v>
      </c>
      <c r="J25" s="170">
        <f>+I25/H25*100</f>
        <v>167.49909800977073</v>
      </c>
      <c r="K25" s="253">
        <f t="shared" si="1"/>
        <v>204219</v>
      </c>
      <c r="L25" s="17">
        <f t="shared" si="2"/>
        <v>250785</v>
      </c>
      <c r="M25" s="17">
        <f t="shared" si="3"/>
        <v>392555</v>
      </c>
      <c r="N25" s="232">
        <f t="shared" si="0"/>
        <v>156.5304942480611</v>
      </c>
    </row>
    <row r="26" spans="1:14" ht="20.25">
      <c r="A26" s="30" t="s">
        <v>45</v>
      </c>
      <c r="B26" s="256" t="s">
        <v>46</v>
      </c>
      <c r="C26" s="258">
        <v>241261</v>
      </c>
      <c r="D26" s="17">
        <v>271187</v>
      </c>
      <c r="E26" s="17">
        <v>261333</v>
      </c>
      <c r="F26" s="170">
        <f t="shared" si="4"/>
        <v>96.36634499441344</v>
      </c>
      <c r="G26" s="258"/>
      <c r="H26" s="17"/>
      <c r="I26" s="17">
        <v>32</v>
      </c>
      <c r="J26" s="170"/>
      <c r="K26" s="253">
        <f t="shared" si="1"/>
        <v>241261</v>
      </c>
      <c r="L26" s="17">
        <f t="shared" si="2"/>
        <v>271187</v>
      </c>
      <c r="M26" s="17">
        <f t="shared" si="3"/>
        <v>261365</v>
      </c>
      <c r="N26" s="232">
        <f t="shared" si="0"/>
        <v>96.378144970076</v>
      </c>
    </row>
    <row r="27" spans="1:14" ht="20.25">
      <c r="A27" s="30" t="s">
        <v>47</v>
      </c>
      <c r="B27" s="256" t="s">
        <v>48</v>
      </c>
      <c r="C27" s="258">
        <v>90287</v>
      </c>
      <c r="D27" s="17">
        <v>89259</v>
      </c>
      <c r="E27" s="17">
        <v>93265</v>
      </c>
      <c r="F27" s="170">
        <f t="shared" si="4"/>
        <v>104.48806282839827</v>
      </c>
      <c r="G27" s="258"/>
      <c r="H27" s="17"/>
      <c r="I27" s="17"/>
      <c r="J27" s="170"/>
      <c r="K27" s="253">
        <f t="shared" si="1"/>
        <v>90287</v>
      </c>
      <c r="L27" s="17">
        <f t="shared" si="2"/>
        <v>89259</v>
      </c>
      <c r="M27" s="17">
        <f t="shared" si="3"/>
        <v>93265</v>
      </c>
      <c r="N27" s="232">
        <f t="shared" si="0"/>
        <v>104.48806282839827</v>
      </c>
    </row>
    <row r="28" spans="1:14" ht="20.25">
      <c r="A28" s="30" t="s">
        <v>49</v>
      </c>
      <c r="B28" s="256" t="s">
        <v>50</v>
      </c>
      <c r="C28" s="258">
        <v>40</v>
      </c>
      <c r="D28" s="17">
        <v>40</v>
      </c>
      <c r="E28" s="17">
        <v>43</v>
      </c>
      <c r="F28" s="170">
        <f t="shared" si="4"/>
        <v>107.5</v>
      </c>
      <c r="G28" s="258"/>
      <c r="H28" s="17"/>
      <c r="I28" s="17"/>
      <c r="J28" s="170"/>
      <c r="K28" s="253">
        <f t="shared" si="1"/>
        <v>40</v>
      </c>
      <c r="L28" s="17">
        <f t="shared" si="2"/>
        <v>40</v>
      </c>
      <c r="M28" s="17">
        <f t="shared" si="3"/>
        <v>43</v>
      </c>
      <c r="N28" s="232">
        <f t="shared" si="0"/>
        <v>107.5</v>
      </c>
    </row>
    <row r="29" spans="1:14" ht="20.25">
      <c r="A29" s="30" t="s">
        <v>51</v>
      </c>
      <c r="B29" s="256" t="s">
        <v>52</v>
      </c>
      <c r="C29" s="258">
        <v>8250</v>
      </c>
      <c r="D29" s="17">
        <v>8250</v>
      </c>
      <c r="E29" s="17">
        <v>10607</v>
      </c>
      <c r="F29" s="170">
        <f t="shared" si="4"/>
        <v>128.569696969697</v>
      </c>
      <c r="G29" s="258">
        <v>350</v>
      </c>
      <c r="H29" s="17">
        <v>350</v>
      </c>
      <c r="I29" s="17">
        <v>523</v>
      </c>
      <c r="J29" s="170">
        <f>+I29/H29*100</f>
        <v>149.42857142857142</v>
      </c>
      <c r="K29" s="253">
        <f t="shared" si="1"/>
        <v>8600</v>
      </c>
      <c r="L29" s="17">
        <f t="shared" si="2"/>
        <v>8600</v>
      </c>
      <c r="M29" s="17">
        <f t="shared" si="3"/>
        <v>11130</v>
      </c>
      <c r="N29" s="232">
        <f t="shared" si="0"/>
        <v>129.41860465116278</v>
      </c>
    </row>
    <row r="30" spans="1:14" ht="20.25">
      <c r="A30" s="248">
        <v>55</v>
      </c>
      <c r="B30" s="256" t="s">
        <v>115</v>
      </c>
      <c r="C30" s="258"/>
      <c r="D30" s="17"/>
      <c r="E30" s="17">
        <v>7</v>
      </c>
      <c r="F30" s="170"/>
      <c r="G30" s="258"/>
      <c r="H30" s="17"/>
      <c r="I30" s="17"/>
      <c r="J30" s="170"/>
      <c r="K30" s="253"/>
      <c r="L30" s="17"/>
      <c r="M30" s="17">
        <f t="shared" si="3"/>
        <v>7</v>
      </c>
      <c r="N30" s="232"/>
    </row>
    <row r="31" spans="1:14" ht="20.25">
      <c r="A31" s="30" t="s">
        <v>53</v>
      </c>
      <c r="B31" s="256" t="s">
        <v>54</v>
      </c>
      <c r="C31" s="258">
        <v>71596</v>
      </c>
      <c r="D31" s="17">
        <v>52029</v>
      </c>
      <c r="E31" s="17">
        <v>54254</v>
      </c>
      <c r="F31" s="170">
        <f t="shared" si="4"/>
        <v>104.27646120432837</v>
      </c>
      <c r="G31" s="258">
        <v>60</v>
      </c>
      <c r="H31" s="17">
        <v>1540</v>
      </c>
      <c r="I31" s="17">
        <v>2453</v>
      </c>
      <c r="J31" s="170">
        <f>+I31/H31*100</f>
        <v>159.28571428571428</v>
      </c>
      <c r="K31" s="253">
        <f t="shared" si="1"/>
        <v>71656</v>
      </c>
      <c r="L31" s="17">
        <f t="shared" si="2"/>
        <v>53569</v>
      </c>
      <c r="M31" s="17">
        <f t="shared" si="3"/>
        <v>56707</v>
      </c>
      <c r="N31" s="232">
        <f t="shared" si="0"/>
        <v>105.85786555657191</v>
      </c>
    </row>
    <row r="32" spans="1:14" ht="20.25">
      <c r="A32" s="30" t="s">
        <v>55</v>
      </c>
      <c r="B32" s="256" t="s">
        <v>56</v>
      </c>
      <c r="C32" s="258">
        <v>85</v>
      </c>
      <c r="D32" s="17">
        <v>97</v>
      </c>
      <c r="E32" s="17">
        <v>142</v>
      </c>
      <c r="F32" s="170">
        <f t="shared" si="4"/>
        <v>146.39175257731958</v>
      </c>
      <c r="G32" s="258"/>
      <c r="H32" s="17"/>
      <c r="I32" s="17"/>
      <c r="J32" s="170"/>
      <c r="K32" s="253">
        <f t="shared" si="1"/>
        <v>85</v>
      </c>
      <c r="L32" s="17">
        <f t="shared" si="2"/>
        <v>97</v>
      </c>
      <c r="M32" s="17">
        <f t="shared" si="3"/>
        <v>142</v>
      </c>
      <c r="N32" s="232">
        <f t="shared" si="0"/>
        <v>146.39175257731958</v>
      </c>
    </row>
    <row r="33" spans="1:14" ht="20.25">
      <c r="A33" s="30" t="s">
        <v>57</v>
      </c>
      <c r="B33" s="256" t="s">
        <v>58</v>
      </c>
      <c r="C33" s="258">
        <v>124953</v>
      </c>
      <c r="D33" s="17">
        <v>142918</v>
      </c>
      <c r="E33" s="17">
        <v>162841</v>
      </c>
      <c r="F33" s="170">
        <f t="shared" si="4"/>
        <v>113.94016149120473</v>
      </c>
      <c r="G33" s="258"/>
      <c r="H33" s="17"/>
      <c r="I33" s="17"/>
      <c r="J33" s="170"/>
      <c r="K33" s="253">
        <f t="shared" si="1"/>
        <v>124953</v>
      </c>
      <c r="L33" s="17">
        <f t="shared" si="2"/>
        <v>142918</v>
      </c>
      <c r="M33" s="17">
        <f t="shared" si="3"/>
        <v>162841</v>
      </c>
      <c r="N33" s="232">
        <f t="shared" si="0"/>
        <v>113.94016149120473</v>
      </c>
    </row>
    <row r="34" spans="1:14" ht="20.25">
      <c r="A34" s="30" t="s">
        <v>59</v>
      </c>
      <c r="B34" s="256" t="s">
        <v>189</v>
      </c>
      <c r="C34" s="258">
        <v>8845</v>
      </c>
      <c r="D34" s="17">
        <v>14677</v>
      </c>
      <c r="E34" s="17">
        <v>6063</v>
      </c>
      <c r="F34" s="170">
        <f t="shared" si="4"/>
        <v>41.30953192069224</v>
      </c>
      <c r="G34" s="258"/>
      <c r="H34" s="17"/>
      <c r="I34" s="17"/>
      <c r="J34" s="170"/>
      <c r="K34" s="253">
        <f t="shared" si="1"/>
        <v>8845</v>
      </c>
      <c r="L34" s="17">
        <f t="shared" si="2"/>
        <v>14677</v>
      </c>
      <c r="M34" s="17">
        <f t="shared" si="3"/>
        <v>6063</v>
      </c>
      <c r="N34" s="232">
        <f t="shared" si="0"/>
        <v>41.30953192069224</v>
      </c>
    </row>
    <row r="35" spans="1:14" ht="21" thickBot="1">
      <c r="A35" s="249"/>
      <c r="B35" s="257" t="s">
        <v>24</v>
      </c>
      <c r="C35" s="259">
        <f>SUM(C14:C34)</f>
        <v>971545</v>
      </c>
      <c r="D35" s="250">
        <f>SUM(D14:D34)</f>
        <v>1024790</v>
      </c>
      <c r="E35" s="250">
        <f>SUM(E14:E34)</f>
        <v>1061384</v>
      </c>
      <c r="F35" s="251">
        <f t="shared" si="4"/>
        <v>103.57087793596737</v>
      </c>
      <c r="G35" s="259">
        <f>SUM(G14:G34)</f>
        <v>168410</v>
      </c>
      <c r="H35" s="250">
        <f>SUM(H14:H34)</f>
        <v>328392</v>
      </c>
      <c r="I35" s="250">
        <f>SUM(I14:I34)</f>
        <v>468357</v>
      </c>
      <c r="J35" s="251">
        <f>+I35/H35*100</f>
        <v>142.62131842432214</v>
      </c>
      <c r="K35" s="254">
        <f>SUM(K14:K34)</f>
        <v>1139955</v>
      </c>
      <c r="L35" s="250">
        <f>SUM(L14:L34)</f>
        <v>1353182</v>
      </c>
      <c r="M35" s="250">
        <f>SUM(M14:M34)</f>
        <v>1529741</v>
      </c>
      <c r="N35" s="251">
        <f t="shared" si="0"/>
        <v>113.04769055455954</v>
      </c>
    </row>
    <row r="36" spans="11:13" ht="15">
      <c r="K36" s="235"/>
      <c r="L36" s="235"/>
      <c r="M36" s="235"/>
    </row>
    <row r="37" ht="15">
      <c r="A37" t="s">
        <v>190</v>
      </c>
    </row>
    <row r="38" spans="11:13" ht="15">
      <c r="K38" s="235"/>
      <c r="L38" s="235"/>
      <c r="M38" s="235"/>
    </row>
  </sheetData>
  <printOptions horizontalCentered="1"/>
  <pageMargins left="0.6692913385826772" right="0.6692913385826772" top="0.984251968503937" bottom="0.76" header="0.5905511811023623" footer="0.5118110236220472"/>
  <pageSetup fitToHeight="1" fitToWidth="1" horizontalDpi="360" verticalDpi="360" orientation="landscape" paperSize="9" scale="51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5" outlineLevelRow="3"/>
  <cols>
    <col min="1" max="1" width="8.19921875" style="0" customWidth="1"/>
    <col min="2" max="2" width="8.59765625" style="0" customWidth="1"/>
    <col min="3" max="3" width="8.3984375" style="0" customWidth="1"/>
    <col min="4" max="4" width="76.3984375" style="0" customWidth="1"/>
    <col min="5" max="7" width="14.796875" style="0" customWidth="1"/>
    <col min="8" max="8" width="9.19921875" style="0" customWidth="1"/>
  </cols>
  <sheetData>
    <row r="1" ht="15">
      <c r="A1" s="229"/>
    </row>
    <row r="3" spans="1:8" ht="22.5">
      <c r="A3" s="57" t="s">
        <v>191</v>
      </c>
      <c r="B3" s="4"/>
      <c r="C3" s="4"/>
      <c r="D3" s="32"/>
      <c r="E3" s="4"/>
      <c r="F3" s="4"/>
      <c r="G3" s="4"/>
      <c r="H3" s="4"/>
    </row>
    <row r="4" spans="1:8" ht="23.25">
      <c r="A4" s="172" t="s">
        <v>4</v>
      </c>
      <c r="B4" s="4"/>
      <c r="C4" s="4"/>
      <c r="D4" s="4"/>
      <c r="E4" s="4"/>
      <c r="F4" s="4"/>
      <c r="G4" s="4"/>
      <c r="H4" s="4"/>
    </row>
    <row r="5" spans="1:8" ht="18" customHeight="1">
      <c r="A5" s="172"/>
      <c r="B5" s="4"/>
      <c r="C5" s="4"/>
      <c r="D5" s="4"/>
      <c r="E5" s="4"/>
      <c r="F5" s="4"/>
      <c r="G5" s="4"/>
      <c r="H5" s="4"/>
    </row>
    <row r="6" spans="1:8" ht="16.5" thickBot="1">
      <c r="A6" s="5"/>
      <c r="B6" s="5"/>
      <c r="C6" s="5"/>
      <c r="D6" s="5"/>
      <c r="E6" s="5"/>
      <c r="F6" s="5"/>
      <c r="G6" s="5"/>
      <c r="H6" s="5"/>
    </row>
    <row r="7" spans="1:8" ht="21" customHeight="1">
      <c r="A7" s="214" t="s">
        <v>2</v>
      </c>
      <c r="B7" s="215" t="s">
        <v>141</v>
      </c>
      <c r="C7" s="215" t="s">
        <v>3</v>
      </c>
      <c r="D7" s="216" t="s">
        <v>142</v>
      </c>
      <c r="E7" s="260" t="s">
        <v>146</v>
      </c>
      <c r="F7" s="261" t="s">
        <v>174</v>
      </c>
      <c r="G7" s="261" t="s">
        <v>175</v>
      </c>
      <c r="H7" s="216" t="s">
        <v>170</v>
      </c>
    </row>
    <row r="8" spans="1:8" ht="21" customHeight="1" thickBot="1">
      <c r="A8" s="262"/>
      <c r="B8" s="263" t="s">
        <v>5</v>
      </c>
      <c r="C8" s="263"/>
      <c r="D8" s="264"/>
      <c r="E8" s="265"/>
      <c r="F8" s="266"/>
      <c r="G8" s="266"/>
      <c r="H8" s="264"/>
    </row>
    <row r="9" spans="1:8" ht="21" customHeight="1">
      <c r="A9" s="69"/>
      <c r="B9" s="33"/>
      <c r="C9" s="33"/>
      <c r="D9" s="70"/>
      <c r="E9" s="157"/>
      <c r="F9" s="34"/>
      <c r="G9" s="35"/>
      <c r="H9" s="139"/>
    </row>
    <row r="10" spans="1:8" ht="21" customHeight="1">
      <c r="A10" s="30">
        <v>1</v>
      </c>
      <c r="B10" s="36">
        <v>11</v>
      </c>
      <c r="C10" s="36">
        <v>1111</v>
      </c>
      <c r="D10" s="202" t="s">
        <v>173</v>
      </c>
      <c r="E10" s="87">
        <v>2760400</v>
      </c>
      <c r="F10" s="37">
        <v>2760400</v>
      </c>
      <c r="G10" s="38">
        <v>2904807</v>
      </c>
      <c r="H10" s="142">
        <f>+G10/F10*100</f>
        <v>105.2313795102159</v>
      </c>
    </row>
    <row r="11" spans="1:8" ht="21" customHeight="1">
      <c r="A11" s="30">
        <v>1</v>
      </c>
      <c r="B11" s="36">
        <v>11</v>
      </c>
      <c r="C11" s="36">
        <v>1112</v>
      </c>
      <c r="D11" s="202" t="s">
        <v>6</v>
      </c>
      <c r="E11" s="87">
        <v>714000</v>
      </c>
      <c r="F11" s="37">
        <v>714000</v>
      </c>
      <c r="G11" s="38">
        <v>675691</v>
      </c>
      <c r="H11" s="142">
        <f aca="true" t="shared" si="0" ref="H11:H52">+G11/F11*100</f>
        <v>94.63459383753502</v>
      </c>
    </row>
    <row r="12" spans="1:8" ht="21" customHeight="1">
      <c r="A12" s="30">
        <v>1</v>
      </c>
      <c r="B12" s="36">
        <v>11</v>
      </c>
      <c r="C12" s="36">
        <v>1119</v>
      </c>
      <c r="D12" s="202" t="s">
        <v>154</v>
      </c>
      <c r="E12" s="87"/>
      <c r="F12" s="37"/>
      <c r="G12" s="38">
        <v>1228</v>
      </c>
      <c r="H12" s="142"/>
    </row>
    <row r="13" spans="1:8" ht="21" customHeight="1">
      <c r="A13" s="30">
        <v>1</v>
      </c>
      <c r="B13" s="36">
        <v>11</v>
      </c>
      <c r="C13" s="36">
        <v>1121</v>
      </c>
      <c r="D13" s="202" t="s">
        <v>7</v>
      </c>
      <c r="E13" s="87">
        <v>448387</v>
      </c>
      <c r="F13" s="37">
        <v>448387</v>
      </c>
      <c r="G13" s="38">
        <v>460414</v>
      </c>
      <c r="H13" s="142">
        <f t="shared" si="0"/>
        <v>102.68228115444917</v>
      </c>
    </row>
    <row r="14" spans="1:8" ht="21" customHeight="1">
      <c r="A14" s="30">
        <v>1</v>
      </c>
      <c r="B14" s="36">
        <v>11</v>
      </c>
      <c r="C14" s="36">
        <v>1122</v>
      </c>
      <c r="D14" s="202" t="s">
        <v>167</v>
      </c>
      <c r="E14" s="87">
        <v>22814</v>
      </c>
      <c r="F14" s="37">
        <v>35342</v>
      </c>
      <c r="G14" s="38">
        <v>37112</v>
      </c>
      <c r="H14" s="142">
        <f t="shared" si="0"/>
        <v>105.00820553449155</v>
      </c>
    </row>
    <row r="15" spans="1:8" ht="21" customHeight="1" outlineLevel="2">
      <c r="A15" s="173">
        <v>1</v>
      </c>
      <c r="B15" s="174">
        <v>11</v>
      </c>
      <c r="C15" s="144"/>
      <c r="D15" s="217" t="s">
        <v>130</v>
      </c>
      <c r="E15" s="82">
        <f>SUM(E10:E14)</f>
        <v>3945601</v>
      </c>
      <c r="F15" s="82">
        <f>SUM(F10:F14)</f>
        <v>3958129</v>
      </c>
      <c r="G15" s="82">
        <f>SUM(G10:G14)</f>
        <v>4079252</v>
      </c>
      <c r="H15" s="175">
        <f t="shared" si="0"/>
        <v>103.06010743965142</v>
      </c>
    </row>
    <row r="16" spans="1:8" ht="21" customHeight="1" outlineLevel="2">
      <c r="A16" s="94"/>
      <c r="B16" s="42"/>
      <c r="C16" s="42"/>
      <c r="D16" s="204"/>
      <c r="E16" s="101"/>
      <c r="F16" s="43"/>
      <c r="G16" s="44"/>
      <c r="H16" s="143"/>
    </row>
    <row r="17" spans="1:8" ht="21" customHeight="1" outlineLevel="2">
      <c r="A17" s="138">
        <v>1</v>
      </c>
      <c r="B17" s="42">
        <v>13</v>
      </c>
      <c r="C17" s="45">
        <v>1311</v>
      </c>
      <c r="D17" s="204" t="s">
        <v>0</v>
      </c>
      <c r="E17" s="87">
        <v>55918</v>
      </c>
      <c r="F17" s="37">
        <v>59076</v>
      </c>
      <c r="G17" s="38">
        <v>74600</v>
      </c>
      <c r="H17" s="142">
        <f t="shared" si="0"/>
        <v>126.27801476064731</v>
      </c>
    </row>
    <row r="18" spans="1:8" ht="21" customHeight="1" outlineLevel="2">
      <c r="A18" s="30">
        <v>1</v>
      </c>
      <c r="B18" s="36">
        <v>13</v>
      </c>
      <c r="C18" s="36">
        <v>1332</v>
      </c>
      <c r="D18" s="202" t="s">
        <v>8</v>
      </c>
      <c r="E18" s="87">
        <v>8</v>
      </c>
      <c r="F18" s="37">
        <v>8</v>
      </c>
      <c r="G18" s="38">
        <v>32</v>
      </c>
      <c r="H18" s="142">
        <f t="shared" si="0"/>
        <v>400</v>
      </c>
    </row>
    <row r="19" spans="1:8" ht="21" customHeight="1" outlineLevel="2">
      <c r="A19" s="30">
        <v>1</v>
      </c>
      <c r="B19" s="36">
        <v>13</v>
      </c>
      <c r="C19" s="36">
        <v>1334</v>
      </c>
      <c r="D19" s="202" t="s">
        <v>9</v>
      </c>
      <c r="E19" s="87">
        <v>700</v>
      </c>
      <c r="F19" s="37">
        <v>700</v>
      </c>
      <c r="G19" s="38">
        <v>1061</v>
      </c>
      <c r="H19" s="142">
        <f t="shared" si="0"/>
        <v>151.57142857142858</v>
      </c>
    </row>
    <row r="20" spans="1:8" ht="21" customHeight="1" outlineLevel="2">
      <c r="A20" s="30">
        <v>1</v>
      </c>
      <c r="B20" s="36">
        <v>13</v>
      </c>
      <c r="C20" s="36">
        <v>1335</v>
      </c>
      <c r="D20" s="202" t="s">
        <v>10</v>
      </c>
      <c r="E20" s="87">
        <v>7</v>
      </c>
      <c r="F20" s="37">
        <v>7</v>
      </c>
      <c r="G20" s="38">
        <v>93</v>
      </c>
      <c r="H20" s="142">
        <f t="shared" si="0"/>
        <v>1328.5714285714287</v>
      </c>
    </row>
    <row r="21" spans="1:8" ht="21" customHeight="1" outlineLevel="2">
      <c r="A21" s="30">
        <v>1</v>
      </c>
      <c r="B21" s="36">
        <v>13</v>
      </c>
      <c r="C21" s="36">
        <v>1341</v>
      </c>
      <c r="D21" s="202" t="s">
        <v>11</v>
      </c>
      <c r="E21" s="87">
        <v>8324</v>
      </c>
      <c r="F21" s="37">
        <v>8565</v>
      </c>
      <c r="G21" s="38">
        <v>8779</v>
      </c>
      <c r="H21" s="142">
        <f t="shared" si="0"/>
        <v>102.49854057209573</v>
      </c>
    </row>
    <row r="22" spans="1:8" ht="21" customHeight="1" outlineLevel="2">
      <c r="A22" s="30">
        <v>1</v>
      </c>
      <c r="B22" s="36">
        <v>13</v>
      </c>
      <c r="C22" s="36">
        <v>1342</v>
      </c>
      <c r="D22" s="202" t="s">
        <v>12</v>
      </c>
      <c r="E22" s="87">
        <v>820</v>
      </c>
      <c r="F22" s="37">
        <v>820</v>
      </c>
      <c r="G22" s="38">
        <v>887</v>
      </c>
      <c r="H22" s="142">
        <f t="shared" si="0"/>
        <v>108.17073170731707</v>
      </c>
    </row>
    <row r="23" spans="1:8" ht="21" customHeight="1" outlineLevel="2">
      <c r="A23" s="30">
        <v>1</v>
      </c>
      <c r="B23" s="36">
        <v>13</v>
      </c>
      <c r="C23" s="36">
        <v>1343</v>
      </c>
      <c r="D23" s="202" t="s">
        <v>13</v>
      </c>
      <c r="E23" s="87">
        <v>42018</v>
      </c>
      <c r="F23" s="37">
        <v>41403</v>
      </c>
      <c r="G23" s="38">
        <v>38868</v>
      </c>
      <c r="H23" s="142">
        <f t="shared" si="0"/>
        <v>93.87725527135716</v>
      </c>
    </row>
    <row r="24" spans="1:8" ht="21" customHeight="1" outlineLevel="3">
      <c r="A24" s="30">
        <v>1</v>
      </c>
      <c r="B24" s="36">
        <v>13</v>
      </c>
      <c r="C24" s="36">
        <v>1344</v>
      </c>
      <c r="D24" s="202" t="s">
        <v>14</v>
      </c>
      <c r="E24" s="87">
        <v>16405</v>
      </c>
      <c r="F24" s="37">
        <v>17210</v>
      </c>
      <c r="G24" s="38">
        <v>14121</v>
      </c>
      <c r="H24" s="142">
        <f t="shared" si="0"/>
        <v>82.05113306217315</v>
      </c>
    </row>
    <row r="25" spans="1:8" ht="21" customHeight="1" outlineLevel="3">
      <c r="A25" s="30">
        <v>1</v>
      </c>
      <c r="B25" s="36">
        <v>13</v>
      </c>
      <c r="C25" s="36">
        <v>1345</v>
      </c>
      <c r="D25" s="202" t="s">
        <v>15</v>
      </c>
      <c r="E25" s="87">
        <v>1645</v>
      </c>
      <c r="F25" s="37">
        <v>1645</v>
      </c>
      <c r="G25" s="38">
        <v>1368</v>
      </c>
      <c r="H25" s="142">
        <f t="shared" si="0"/>
        <v>83.16109422492401</v>
      </c>
    </row>
    <row r="26" spans="1:8" ht="21" customHeight="1" outlineLevel="3">
      <c r="A26" s="30">
        <v>1</v>
      </c>
      <c r="B26" s="36">
        <v>13</v>
      </c>
      <c r="C26" s="36">
        <v>1346</v>
      </c>
      <c r="D26" s="202" t="s">
        <v>16</v>
      </c>
      <c r="E26" s="87">
        <v>5000</v>
      </c>
      <c r="F26" s="37">
        <v>5000</v>
      </c>
      <c r="G26" s="38">
        <v>3915</v>
      </c>
      <c r="H26" s="142">
        <f t="shared" si="0"/>
        <v>78.3</v>
      </c>
    </row>
    <row r="27" spans="1:8" ht="21" customHeight="1" outlineLevel="3">
      <c r="A27" s="30">
        <v>1</v>
      </c>
      <c r="B27" s="36">
        <v>13</v>
      </c>
      <c r="C27" s="36">
        <v>1347</v>
      </c>
      <c r="D27" s="202" t="s">
        <v>17</v>
      </c>
      <c r="E27" s="87">
        <v>31262</v>
      </c>
      <c r="F27" s="37">
        <v>32062</v>
      </c>
      <c r="G27" s="38">
        <v>34623</v>
      </c>
      <c r="H27" s="142">
        <f t="shared" si="0"/>
        <v>107.98764893019775</v>
      </c>
    </row>
    <row r="28" spans="1:8" ht="21" customHeight="1" outlineLevel="2">
      <c r="A28" s="173">
        <v>1</v>
      </c>
      <c r="B28" s="144">
        <v>13</v>
      </c>
      <c r="C28" s="81"/>
      <c r="D28" s="218" t="s">
        <v>131</v>
      </c>
      <c r="E28" s="176">
        <f>SUM(E17:E27)</f>
        <v>162107</v>
      </c>
      <c r="F28" s="176">
        <f>SUM(F17:F27)</f>
        <v>166496</v>
      </c>
      <c r="G28" s="176">
        <f>SUM(G17:G27)</f>
        <v>178347</v>
      </c>
      <c r="H28" s="177">
        <f t="shared" si="0"/>
        <v>107.11788871804728</v>
      </c>
    </row>
    <row r="29" spans="1:8" ht="21" customHeight="1" outlineLevel="2">
      <c r="A29" s="178"/>
      <c r="B29" s="81"/>
      <c r="C29" s="81"/>
      <c r="D29" s="201"/>
      <c r="E29" s="179"/>
      <c r="F29" s="86"/>
      <c r="G29" s="180"/>
      <c r="H29" s="181"/>
    </row>
    <row r="30" spans="1:8" ht="21" customHeight="1" outlineLevel="2">
      <c r="A30" s="178">
        <v>1</v>
      </c>
      <c r="B30" s="81">
        <v>15</v>
      </c>
      <c r="C30" s="81">
        <v>1511</v>
      </c>
      <c r="D30" s="201" t="s">
        <v>18</v>
      </c>
      <c r="E30" s="179">
        <v>110800</v>
      </c>
      <c r="F30" s="37">
        <v>110800</v>
      </c>
      <c r="G30" s="38">
        <v>108729</v>
      </c>
      <c r="H30" s="181">
        <f t="shared" si="0"/>
        <v>98.13086642599278</v>
      </c>
    </row>
    <row r="31" spans="1:8" ht="21" customHeight="1" outlineLevel="2">
      <c r="A31" s="173">
        <v>1</v>
      </c>
      <c r="B31" s="146">
        <v>15</v>
      </c>
      <c r="C31" s="183"/>
      <c r="D31" s="219" t="s">
        <v>132</v>
      </c>
      <c r="E31" s="184">
        <f>SUM(E30)</f>
        <v>110800</v>
      </c>
      <c r="F31" s="184">
        <f>SUM(F30)</f>
        <v>110800</v>
      </c>
      <c r="G31" s="184">
        <f>SUM(G30)</f>
        <v>108729</v>
      </c>
      <c r="H31" s="185">
        <f t="shared" si="0"/>
        <v>98.13086642599278</v>
      </c>
    </row>
    <row r="32" spans="1:8" ht="21" customHeight="1" outlineLevel="2" thickBot="1">
      <c r="A32" s="145"/>
      <c r="B32" s="146"/>
      <c r="C32" s="147"/>
      <c r="D32" s="220"/>
      <c r="E32" s="158"/>
      <c r="F32" s="148"/>
      <c r="G32" s="149"/>
      <c r="H32" s="150"/>
    </row>
    <row r="33" spans="1:8" ht="21" customHeight="1" outlineLevel="2" thickBot="1" thickTop="1">
      <c r="A33" s="161">
        <v>1</v>
      </c>
      <c r="B33" s="151"/>
      <c r="C33" s="152"/>
      <c r="D33" s="221" t="s">
        <v>164</v>
      </c>
      <c r="E33" s="159">
        <f>+E15+E28+E31</f>
        <v>4218508</v>
      </c>
      <c r="F33" s="154">
        <f>+F15+F28+F31</f>
        <v>4235425</v>
      </c>
      <c r="G33" s="155">
        <f>+G15+G28+G31</f>
        <v>4366328</v>
      </c>
      <c r="H33" s="168">
        <f t="shared" si="0"/>
        <v>103.09066976749676</v>
      </c>
    </row>
    <row r="34" spans="1:8" ht="21" customHeight="1" outlineLevel="2" thickBot="1" thickTop="1">
      <c r="A34" s="29">
        <v>1</v>
      </c>
      <c r="B34" s="51">
        <v>11</v>
      </c>
      <c r="C34" s="51">
        <v>1122</v>
      </c>
      <c r="D34" s="205" t="s">
        <v>165</v>
      </c>
      <c r="E34" s="87">
        <v>8928</v>
      </c>
      <c r="F34" s="37">
        <v>1054676</v>
      </c>
      <c r="G34" s="38">
        <v>1056904</v>
      </c>
      <c r="H34" s="142">
        <f t="shared" si="0"/>
        <v>100.21124971081166</v>
      </c>
    </row>
    <row r="35" spans="1:8" ht="21" customHeight="1" outlineLevel="1" thickBot="1" thickTop="1">
      <c r="A35" s="110">
        <v>1</v>
      </c>
      <c r="B35" s="76"/>
      <c r="C35" s="76"/>
      <c r="D35" s="222" t="s">
        <v>163</v>
      </c>
      <c r="E35" s="160">
        <f>+E33+E34</f>
        <v>4227436</v>
      </c>
      <c r="F35" s="156">
        <f>+F33+F34</f>
        <v>5290101</v>
      </c>
      <c r="G35" s="156">
        <f>+G33+G34</f>
        <v>5423232</v>
      </c>
      <c r="H35" s="79">
        <f t="shared" si="0"/>
        <v>102.51660601565074</v>
      </c>
    </row>
    <row r="36" spans="1:8" ht="21" customHeight="1" outlineLevel="3" thickTop="1">
      <c r="A36" s="267"/>
      <c r="B36" s="268"/>
      <c r="C36" s="268"/>
      <c r="D36" s="272"/>
      <c r="E36" s="271"/>
      <c r="F36" s="269"/>
      <c r="G36" s="269"/>
      <c r="H36" s="270"/>
    </row>
    <row r="37" spans="1:8" ht="21" customHeight="1" outlineLevel="3">
      <c r="A37" s="29">
        <v>4</v>
      </c>
      <c r="B37" s="51">
        <v>41</v>
      </c>
      <c r="C37" s="51">
        <v>4111</v>
      </c>
      <c r="D37" s="205" t="s">
        <v>19</v>
      </c>
      <c r="E37" s="140"/>
      <c r="F37" s="37">
        <v>155605</v>
      </c>
      <c r="G37" s="38">
        <v>155611</v>
      </c>
      <c r="H37" s="226">
        <f t="shared" si="0"/>
        <v>100.00385591722632</v>
      </c>
    </row>
    <row r="38" spans="1:8" ht="21" customHeight="1" outlineLevel="3">
      <c r="A38" s="30">
        <v>4</v>
      </c>
      <c r="B38" s="36">
        <v>41</v>
      </c>
      <c r="C38" s="36">
        <v>4112</v>
      </c>
      <c r="D38" s="202" t="s">
        <v>20</v>
      </c>
      <c r="E38" s="141">
        <v>808300</v>
      </c>
      <c r="F38" s="37">
        <v>808300</v>
      </c>
      <c r="G38" s="38">
        <v>808300</v>
      </c>
      <c r="H38" s="162">
        <f t="shared" si="0"/>
        <v>100</v>
      </c>
    </row>
    <row r="39" spans="1:8" ht="21" customHeight="1" outlineLevel="3">
      <c r="A39" s="30">
        <v>4</v>
      </c>
      <c r="B39" s="36">
        <v>41</v>
      </c>
      <c r="C39" s="36">
        <v>4116</v>
      </c>
      <c r="D39" s="202" t="s">
        <v>21</v>
      </c>
      <c r="E39" s="141">
        <v>169</v>
      </c>
      <c r="F39" s="37">
        <v>31551</v>
      </c>
      <c r="G39" s="38">
        <v>32098</v>
      </c>
      <c r="H39" s="162">
        <f t="shared" si="0"/>
        <v>101.73370099204462</v>
      </c>
    </row>
    <row r="40" spans="1:8" ht="21" customHeight="1" outlineLevel="3">
      <c r="A40" s="30">
        <v>4</v>
      </c>
      <c r="B40" s="36">
        <v>41</v>
      </c>
      <c r="C40" s="36">
        <v>4121</v>
      </c>
      <c r="D40" s="202" t="s">
        <v>171</v>
      </c>
      <c r="E40" s="141">
        <v>4130</v>
      </c>
      <c r="F40" s="37">
        <v>4444</v>
      </c>
      <c r="G40" s="38">
        <v>6899</v>
      </c>
      <c r="H40" s="162">
        <f t="shared" si="0"/>
        <v>155.24302430243026</v>
      </c>
    </row>
    <row r="41" spans="1:8" ht="21" customHeight="1" outlineLevel="3">
      <c r="A41" s="30">
        <v>4</v>
      </c>
      <c r="B41" s="36">
        <v>41</v>
      </c>
      <c r="C41" s="36">
        <v>4131</v>
      </c>
      <c r="D41" s="202" t="s">
        <v>1</v>
      </c>
      <c r="E41" s="141">
        <v>92233</v>
      </c>
      <c r="F41" s="37">
        <v>258524</v>
      </c>
      <c r="G41" s="38">
        <v>370968</v>
      </c>
      <c r="H41" s="162">
        <f t="shared" si="0"/>
        <v>143.4946078507218</v>
      </c>
    </row>
    <row r="42" spans="1:8" ht="21" customHeight="1" outlineLevel="3">
      <c r="A42" s="30">
        <v>4</v>
      </c>
      <c r="B42" s="36">
        <v>41</v>
      </c>
      <c r="C42" s="36">
        <v>4151</v>
      </c>
      <c r="D42" s="202" t="s">
        <v>148</v>
      </c>
      <c r="E42" s="141"/>
      <c r="F42" s="37">
        <v>4525</v>
      </c>
      <c r="G42" s="38">
        <v>4526</v>
      </c>
      <c r="H42" s="162">
        <f t="shared" si="0"/>
        <v>100.02209944751381</v>
      </c>
    </row>
    <row r="43" spans="1:8" ht="21" customHeight="1" outlineLevel="3">
      <c r="A43" s="30">
        <v>4</v>
      </c>
      <c r="B43" s="36">
        <v>41</v>
      </c>
      <c r="C43" s="36">
        <v>4152</v>
      </c>
      <c r="D43" s="202" t="s">
        <v>149</v>
      </c>
      <c r="E43" s="141"/>
      <c r="F43" s="37">
        <v>342</v>
      </c>
      <c r="G43" s="38">
        <v>342</v>
      </c>
      <c r="H43" s="162">
        <f t="shared" si="0"/>
        <v>100</v>
      </c>
    </row>
    <row r="44" spans="1:9" ht="21" customHeight="1" outlineLevel="3">
      <c r="A44" s="173">
        <v>4</v>
      </c>
      <c r="B44" s="144">
        <v>41</v>
      </c>
      <c r="C44" s="144"/>
      <c r="D44" s="217" t="s">
        <v>133</v>
      </c>
      <c r="E44" s="190">
        <f>SUM(E37:E43)</f>
        <v>904832</v>
      </c>
      <c r="F44" s="191">
        <f>SUM(F37:F43)</f>
        <v>1263291</v>
      </c>
      <c r="G44" s="192">
        <f>SUM(G37:G43)</f>
        <v>1378744</v>
      </c>
      <c r="H44" s="227">
        <f t="shared" si="0"/>
        <v>109.13906613757243</v>
      </c>
      <c r="I44" s="3"/>
    </row>
    <row r="45" spans="1:9" ht="21" customHeight="1" outlineLevel="3">
      <c r="A45" s="178"/>
      <c r="B45" s="81"/>
      <c r="C45" s="81"/>
      <c r="D45" s="201"/>
      <c r="E45" s="186"/>
      <c r="F45" s="187"/>
      <c r="G45" s="188"/>
      <c r="H45" s="162"/>
      <c r="I45" s="3"/>
    </row>
    <row r="46" spans="1:9" ht="21" customHeight="1" outlineLevel="3">
      <c r="A46" s="178">
        <v>4</v>
      </c>
      <c r="B46" s="81">
        <v>42</v>
      </c>
      <c r="C46" s="81">
        <v>4211</v>
      </c>
      <c r="D46" s="205" t="s">
        <v>176</v>
      </c>
      <c r="E46" s="186"/>
      <c r="F46" s="37">
        <v>21700</v>
      </c>
      <c r="G46" s="38">
        <v>26693</v>
      </c>
      <c r="H46" s="162">
        <f t="shared" si="0"/>
        <v>123.00921658986175</v>
      </c>
      <c r="I46" s="3"/>
    </row>
    <row r="47" spans="1:9" ht="21" customHeight="1" outlineLevel="3">
      <c r="A47" s="178">
        <v>4</v>
      </c>
      <c r="B47" s="81">
        <v>42</v>
      </c>
      <c r="C47" s="81">
        <v>4213</v>
      </c>
      <c r="D47" s="201" t="s">
        <v>177</v>
      </c>
      <c r="E47" s="186"/>
      <c r="F47" s="37">
        <v>688</v>
      </c>
      <c r="G47" s="38">
        <v>688</v>
      </c>
      <c r="H47" s="162">
        <f t="shared" si="0"/>
        <v>100</v>
      </c>
      <c r="I47" s="3"/>
    </row>
    <row r="48" spans="1:9" ht="21" customHeight="1" outlineLevel="3">
      <c r="A48" s="178">
        <v>4</v>
      </c>
      <c r="B48" s="81">
        <v>42</v>
      </c>
      <c r="C48" s="81">
        <v>4216</v>
      </c>
      <c r="D48" s="201" t="s">
        <v>150</v>
      </c>
      <c r="E48" s="186"/>
      <c r="F48" s="37">
        <v>232845</v>
      </c>
      <c r="G48" s="38">
        <v>235268</v>
      </c>
      <c r="H48" s="162">
        <f t="shared" si="0"/>
        <v>101.04060641199082</v>
      </c>
      <c r="I48" s="3"/>
    </row>
    <row r="49" spans="1:9" ht="21" customHeight="1" outlineLevel="3">
      <c r="A49" s="178">
        <v>4</v>
      </c>
      <c r="B49" s="81">
        <v>42</v>
      </c>
      <c r="C49" s="81">
        <v>4221</v>
      </c>
      <c r="D49" s="201" t="s">
        <v>172</v>
      </c>
      <c r="E49" s="186">
        <v>493</v>
      </c>
      <c r="F49" s="37">
        <v>493</v>
      </c>
      <c r="G49" s="38">
        <v>620</v>
      </c>
      <c r="H49" s="162">
        <f t="shared" si="0"/>
        <v>125.76064908722108</v>
      </c>
      <c r="I49" s="3"/>
    </row>
    <row r="50" spans="1:9" ht="21" customHeight="1" outlineLevel="2">
      <c r="A50" s="189">
        <v>4</v>
      </c>
      <c r="B50" s="144">
        <v>42</v>
      </c>
      <c r="C50" s="81"/>
      <c r="D50" s="223" t="s">
        <v>134</v>
      </c>
      <c r="E50" s="190">
        <f>SUM(E46:E49)</f>
        <v>493</v>
      </c>
      <c r="F50" s="191">
        <f>SUM(F46:F49)</f>
        <v>255726</v>
      </c>
      <c r="G50" s="192">
        <f>SUM(G46:G49)</f>
        <v>263269</v>
      </c>
      <c r="H50" s="227">
        <f t="shared" si="0"/>
        <v>102.94964141307491</v>
      </c>
      <c r="I50" s="3"/>
    </row>
    <row r="51" spans="1:9" ht="21" customHeight="1" outlineLevel="2" thickBot="1">
      <c r="A51" s="193"/>
      <c r="B51" s="194"/>
      <c r="C51" s="194"/>
      <c r="D51" s="224"/>
      <c r="E51" s="182"/>
      <c r="F51" s="86"/>
      <c r="G51" s="86"/>
      <c r="H51" s="163"/>
      <c r="I51" s="3"/>
    </row>
    <row r="52" spans="1:9" ht="21" customHeight="1" outlineLevel="3" thickBot="1" thickTop="1">
      <c r="A52" s="161">
        <v>4</v>
      </c>
      <c r="B52" s="195"/>
      <c r="C52" s="195"/>
      <c r="D52" s="225" t="s">
        <v>135</v>
      </c>
      <c r="E52" s="153">
        <f>+E44+E50</f>
        <v>905325</v>
      </c>
      <c r="F52" s="154">
        <f>+F44+F50</f>
        <v>1519017</v>
      </c>
      <c r="G52" s="154">
        <f>+G44+G50</f>
        <v>1642013</v>
      </c>
      <c r="H52" s="228">
        <f t="shared" si="0"/>
        <v>108.09707857120756</v>
      </c>
      <c r="I52" s="3"/>
    </row>
    <row r="53" spans="1:27" ht="15" customHeight="1" outlineLevel="3" thickTop="1">
      <c r="A53" s="196"/>
      <c r="B53" s="197"/>
      <c r="C53" s="197"/>
      <c r="D53" s="198"/>
      <c r="E53" s="199"/>
      <c r="F53" s="50"/>
      <c r="G53" s="50"/>
      <c r="H53" s="50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>
      <c r="A54" s="31" t="s">
        <v>166</v>
      </c>
      <c r="B54" s="6"/>
      <c r="C54" s="6"/>
      <c r="D54" s="52"/>
      <c r="E54" s="53"/>
      <c r="F54" s="54"/>
      <c r="G54" s="54"/>
      <c r="H54" s="5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>
      <c r="A55" s="31" t="s">
        <v>169</v>
      </c>
      <c r="B55" s="6"/>
      <c r="C55" s="6"/>
      <c r="D55" s="52"/>
      <c r="E55" s="53"/>
      <c r="F55" s="54"/>
      <c r="G55" s="54"/>
      <c r="H55" s="5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>
      <c r="A56" s="49"/>
      <c r="B56" s="6"/>
      <c r="C56" s="6"/>
      <c r="D56" s="6"/>
      <c r="E56" s="6"/>
      <c r="F56" s="55"/>
      <c r="G56" s="55"/>
      <c r="H56" s="5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8" ht="15.75">
      <c r="A57" s="5"/>
      <c r="B57" s="5"/>
      <c r="C57" s="5"/>
      <c r="D57" s="5"/>
      <c r="E57" s="5"/>
      <c r="F57" s="56"/>
      <c r="G57" s="56"/>
      <c r="H57" s="56"/>
    </row>
    <row r="58" spans="1:8" ht="15.75">
      <c r="A58" s="5"/>
      <c r="B58" s="5"/>
      <c r="C58" s="5"/>
      <c r="D58" s="5"/>
      <c r="E58" s="5"/>
      <c r="F58" s="5"/>
      <c r="G58" s="5"/>
      <c r="H58" s="5"/>
    </row>
  </sheetData>
  <printOptions horizontalCentered="1"/>
  <pageMargins left="0.5905511811023623" right="0.5118110236220472" top="0.59" bottom="0.51" header="0.35433070866141736" footer="0.36"/>
  <pageSetup fitToHeight="1" fitToWidth="1" horizontalDpi="360" verticalDpi="360" orientation="landscape" paperSize="9" scale="46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view="pageBreakPreview" zoomScale="75" zoomScaleNormal="75" zoomScaleSheetLayoutView="75" workbookViewId="0" topLeftCell="A76">
      <selection activeCell="A93" sqref="A93"/>
    </sheetView>
  </sheetViews>
  <sheetFormatPr defaultColWidth="8.796875" defaultRowHeight="15" outlineLevelRow="3"/>
  <cols>
    <col min="1" max="2" width="6.796875" style="0" customWidth="1"/>
    <col min="3" max="3" width="8.09765625" style="0" customWidth="1"/>
    <col min="4" max="4" width="58.796875" style="0" customWidth="1"/>
    <col min="5" max="7" width="12.69921875" style="0" customWidth="1"/>
    <col min="8" max="8" width="7.69921875" style="0" customWidth="1"/>
    <col min="9" max="9" width="12.69921875" style="0" customWidth="1"/>
    <col min="10" max="10" width="12.59765625" style="0" customWidth="1"/>
    <col min="11" max="11" width="12.69921875" style="0" customWidth="1"/>
    <col min="12" max="12" width="7.8984375" style="0" customWidth="1"/>
    <col min="13" max="13" width="12.69921875" style="0" customWidth="1"/>
    <col min="14" max="14" width="12.59765625" style="0" customWidth="1"/>
    <col min="15" max="15" width="12.69921875" style="0" customWidth="1"/>
    <col min="16" max="16" width="8.19921875" style="0" bestFit="1" customWidth="1"/>
  </cols>
  <sheetData>
    <row r="1" spans="1:16" ht="22.5">
      <c r="A1" s="57" t="s">
        <v>192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20.25">
      <c r="A2" s="32" t="s">
        <v>60</v>
      </c>
      <c r="B2" s="4"/>
      <c r="C2" s="4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2" customHeight="1" thickBot="1">
      <c r="A3" s="4"/>
      <c r="B3" s="4"/>
      <c r="C3" s="4"/>
      <c r="D3" s="7"/>
      <c r="E3" s="4"/>
      <c r="F3" s="5"/>
      <c r="G3" s="5"/>
      <c r="H3" s="5"/>
      <c r="I3" s="4"/>
      <c r="J3" s="5"/>
      <c r="K3" s="5"/>
      <c r="L3" s="5"/>
      <c r="M3" s="4"/>
      <c r="N3" s="4"/>
      <c r="O3" s="4"/>
      <c r="P3" s="5"/>
    </row>
    <row r="4" spans="1:16" ht="21" customHeight="1" thickBot="1">
      <c r="A4" s="58" t="s">
        <v>143</v>
      </c>
      <c r="B4" s="59" t="s">
        <v>144</v>
      </c>
      <c r="C4" s="59" t="s">
        <v>61</v>
      </c>
      <c r="D4" s="60" t="s">
        <v>145</v>
      </c>
      <c r="E4" s="61" t="s">
        <v>185</v>
      </c>
      <c r="F4" s="25"/>
      <c r="G4" s="25"/>
      <c r="H4" s="26"/>
      <c r="I4" s="61" t="s">
        <v>186</v>
      </c>
      <c r="J4" s="25"/>
      <c r="K4" s="25"/>
      <c r="L4" s="26"/>
      <c r="M4" s="61" t="s">
        <v>193</v>
      </c>
      <c r="N4" s="25"/>
      <c r="O4" s="25"/>
      <c r="P4" s="26"/>
    </row>
    <row r="5" spans="1:16" ht="21" customHeight="1" thickBot="1">
      <c r="A5" s="62" t="s">
        <v>62</v>
      </c>
      <c r="B5" s="63"/>
      <c r="C5" s="63"/>
      <c r="D5" s="64"/>
      <c r="E5" s="65" t="s">
        <v>146</v>
      </c>
      <c r="F5" s="66" t="s">
        <v>174</v>
      </c>
      <c r="G5" s="67" t="s">
        <v>175</v>
      </c>
      <c r="H5" s="68" t="s">
        <v>170</v>
      </c>
      <c r="I5" s="65" t="s">
        <v>146</v>
      </c>
      <c r="J5" s="66" t="s">
        <v>174</v>
      </c>
      <c r="K5" s="67" t="s">
        <v>175</v>
      </c>
      <c r="L5" s="68" t="s">
        <v>170</v>
      </c>
      <c r="M5" s="65" t="s">
        <v>146</v>
      </c>
      <c r="N5" s="66" t="s">
        <v>174</v>
      </c>
      <c r="O5" s="67" t="s">
        <v>175</v>
      </c>
      <c r="P5" s="68" t="s">
        <v>170</v>
      </c>
    </row>
    <row r="6" spans="1:16" ht="21" customHeight="1" thickBot="1">
      <c r="A6" s="69"/>
      <c r="B6" s="33"/>
      <c r="C6" s="33"/>
      <c r="D6" s="70"/>
      <c r="E6" s="71"/>
      <c r="F6" s="72"/>
      <c r="G6" s="73"/>
      <c r="H6" s="74"/>
      <c r="I6" s="71"/>
      <c r="J6" s="72"/>
      <c r="K6" s="73"/>
      <c r="L6" s="74"/>
      <c r="M6" s="71"/>
      <c r="N6" s="37"/>
      <c r="O6" s="273"/>
      <c r="P6" s="274"/>
    </row>
    <row r="7" spans="1:16" ht="21" customHeight="1" thickBot="1" thickTop="1">
      <c r="A7" s="75"/>
      <c r="B7" s="76"/>
      <c r="C7" s="76"/>
      <c r="D7" s="200" t="s">
        <v>151</v>
      </c>
      <c r="E7" s="77"/>
      <c r="F7" s="48"/>
      <c r="G7" s="78"/>
      <c r="H7" s="79"/>
      <c r="I7" s="77"/>
      <c r="J7" s="48">
        <v>120860</v>
      </c>
      <c r="K7" s="78">
        <v>121195</v>
      </c>
      <c r="L7" s="79">
        <f>+K7/J7*100</f>
        <v>100.27718020850571</v>
      </c>
      <c r="M7" s="77"/>
      <c r="N7" s="48">
        <f>+F7+J7</f>
        <v>120860</v>
      </c>
      <c r="O7" s="48">
        <f>+G7+K7</f>
        <v>121195</v>
      </c>
      <c r="P7" s="275">
        <f>+O7/N7*100</f>
        <v>100.27718020850571</v>
      </c>
    </row>
    <row r="8" spans="1:16" ht="21" customHeight="1" thickBot="1" thickTop="1">
      <c r="A8" s="75"/>
      <c r="B8" s="76"/>
      <c r="C8" s="76"/>
      <c r="D8" s="200" t="s">
        <v>194</v>
      </c>
      <c r="E8" s="77">
        <v>32530</v>
      </c>
      <c r="F8" s="48">
        <v>40164</v>
      </c>
      <c r="G8" s="78">
        <v>30331</v>
      </c>
      <c r="H8" s="79">
        <f aca="true" t="shared" si="0" ref="H8:H71">+G8/F8*100</f>
        <v>75.51787670550742</v>
      </c>
      <c r="I8" s="77"/>
      <c r="J8" s="48"/>
      <c r="K8" s="78"/>
      <c r="L8" s="79"/>
      <c r="M8" s="77">
        <f aca="true" t="shared" si="1" ref="M8:M71">+E8+I8</f>
        <v>32530</v>
      </c>
      <c r="N8" s="48">
        <f aca="true" t="shared" si="2" ref="N8:N71">+F8+J8</f>
        <v>40164</v>
      </c>
      <c r="O8" s="48">
        <f aca="true" t="shared" si="3" ref="O8:O71">+G8+K8</f>
        <v>30331</v>
      </c>
      <c r="P8" s="275">
        <f aca="true" t="shared" si="4" ref="P8:P71">+O8/N8*100</f>
        <v>75.51787670550742</v>
      </c>
    </row>
    <row r="9" spans="1:16" ht="21" customHeight="1" thickTop="1">
      <c r="A9" s="80"/>
      <c r="B9" s="81"/>
      <c r="C9" s="81"/>
      <c r="D9" s="201"/>
      <c r="E9" s="82"/>
      <c r="F9" s="83"/>
      <c r="G9" s="84"/>
      <c r="H9" s="85"/>
      <c r="I9" s="82"/>
      <c r="J9" s="83"/>
      <c r="K9" s="84"/>
      <c r="L9" s="85"/>
      <c r="M9" s="82"/>
      <c r="N9" s="86"/>
      <c r="O9" s="83"/>
      <c r="P9" s="175"/>
    </row>
    <row r="10" spans="1:16" ht="21" customHeight="1" outlineLevel="3">
      <c r="A10" s="30">
        <v>1</v>
      </c>
      <c r="B10" s="36">
        <v>10</v>
      </c>
      <c r="C10" s="36">
        <v>1012</v>
      </c>
      <c r="D10" s="202" t="s">
        <v>63</v>
      </c>
      <c r="E10" s="87">
        <v>8131</v>
      </c>
      <c r="F10" s="37">
        <v>8875</v>
      </c>
      <c r="G10" s="88">
        <v>9735</v>
      </c>
      <c r="H10" s="89">
        <f t="shared" si="0"/>
        <v>109.69014084507043</v>
      </c>
      <c r="I10" s="87"/>
      <c r="J10" s="37"/>
      <c r="K10" s="88"/>
      <c r="L10" s="89"/>
      <c r="M10" s="87">
        <f t="shared" si="1"/>
        <v>8131</v>
      </c>
      <c r="N10" s="37">
        <f t="shared" si="2"/>
        <v>8875</v>
      </c>
      <c r="O10" s="37">
        <f t="shared" si="3"/>
        <v>9735</v>
      </c>
      <c r="P10" s="142">
        <f t="shared" si="4"/>
        <v>109.69014084507043</v>
      </c>
    </row>
    <row r="11" spans="1:16" ht="21" customHeight="1" outlineLevel="3">
      <c r="A11" s="30">
        <v>1</v>
      </c>
      <c r="B11" s="36">
        <v>10</v>
      </c>
      <c r="C11" s="36">
        <v>1019</v>
      </c>
      <c r="D11" s="202" t="s">
        <v>64</v>
      </c>
      <c r="E11" s="87">
        <v>5873</v>
      </c>
      <c r="F11" s="37">
        <v>5908</v>
      </c>
      <c r="G11" s="88">
        <v>5106</v>
      </c>
      <c r="H11" s="89">
        <f t="shared" si="0"/>
        <v>86.42518618821936</v>
      </c>
      <c r="I11" s="87"/>
      <c r="J11" s="37"/>
      <c r="K11" s="88"/>
      <c r="L11" s="89"/>
      <c r="M11" s="87">
        <f t="shared" si="1"/>
        <v>5873</v>
      </c>
      <c r="N11" s="37">
        <f t="shared" si="2"/>
        <v>5908</v>
      </c>
      <c r="O11" s="37">
        <f t="shared" si="3"/>
        <v>5106</v>
      </c>
      <c r="P11" s="142">
        <f t="shared" si="4"/>
        <v>86.42518618821936</v>
      </c>
    </row>
    <row r="12" spans="1:16" ht="21" customHeight="1" outlineLevel="3">
      <c r="A12" s="30">
        <v>1</v>
      </c>
      <c r="B12" s="36">
        <v>10</v>
      </c>
      <c r="C12" s="36">
        <v>1031</v>
      </c>
      <c r="D12" s="202" t="s">
        <v>178</v>
      </c>
      <c r="E12" s="87"/>
      <c r="F12" s="37"/>
      <c r="G12" s="88">
        <v>1600</v>
      </c>
      <c r="H12" s="89"/>
      <c r="I12" s="87"/>
      <c r="J12" s="37"/>
      <c r="K12" s="88"/>
      <c r="L12" s="89"/>
      <c r="M12" s="87"/>
      <c r="N12" s="37"/>
      <c r="O12" s="37">
        <f t="shared" si="3"/>
        <v>1600</v>
      </c>
      <c r="P12" s="142"/>
    </row>
    <row r="13" spans="1:16" ht="21" customHeight="1" outlineLevel="2">
      <c r="A13" s="90">
        <v>1</v>
      </c>
      <c r="B13" s="39">
        <v>10</v>
      </c>
      <c r="C13" s="46"/>
      <c r="D13" s="203" t="s">
        <v>118</v>
      </c>
      <c r="E13" s="91">
        <v>14004</v>
      </c>
      <c r="F13" s="41">
        <v>14783</v>
      </c>
      <c r="G13" s="92">
        <v>16441</v>
      </c>
      <c r="H13" s="93">
        <f t="shared" si="0"/>
        <v>111.2155854697964</v>
      </c>
      <c r="I13" s="91"/>
      <c r="J13" s="41"/>
      <c r="K13" s="92"/>
      <c r="L13" s="93"/>
      <c r="M13" s="91">
        <f t="shared" si="1"/>
        <v>14004</v>
      </c>
      <c r="N13" s="41">
        <f t="shared" si="2"/>
        <v>14783</v>
      </c>
      <c r="O13" s="41">
        <f t="shared" si="3"/>
        <v>16441</v>
      </c>
      <c r="P13" s="276">
        <f t="shared" si="4"/>
        <v>111.2155854697964</v>
      </c>
    </row>
    <row r="14" spans="1:16" ht="21" customHeight="1" outlineLevel="2" thickBot="1">
      <c r="A14" s="94"/>
      <c r="B14" s="42"/>
      <c r="C14" s="42"/>
      <c r="D14" s="204"/>
      <c r="E14" s="95"/>
      <c r="F14" s="96"/>
      <c r="G14" s="97"/>
      <c r="H14" s="98"/>
      <c r="I14" s="95"/>
      <c r="J14" s="96"/>
      <c r="K14" s="97"/>
      <c r="L14" s="98"/>
      <c r="M14" s="95"/>
      <c r="N14" s="96"/>
      <c r="O14" s="96"/>
      <c r="P14" s="277"/>
    </row>
    <row r="15" spans="1:16" ht="21" customHeight="1" outlineLevel="1" thickBot="1" thickTop="1">
      <c r="A15" s="75">
        <v>1</v>
      </c>
      <c r="B15" s="76"/>
      <c r="C15" s="76"/>
      <c r="D15" s="200" t="s">
        <v>118</v>
      </c>
      <c r="E15" s="77">
        <v>14004</v>
      </c>
      <c r="F15" s="77">
        <v>14783</v>
      </c>
      <c r="G15" s="78">
        <v>16441</v>
      </c>
      <c r="H15" s="79">
        <f t="shared" si="0"/>
        <v>111.2155854697964</v>
      </c>
      <c r="I15" s="77"/>
      <c r="J15" s="48"/>
      <c r="K15" s="78"/>
      <c r="L15" s="79"/>
      <c r="M15" s="77">
        <f t="shared" si="1"/>
        <v>14004</v>
      </c>
      <c r="N15" s="48">
        <f t="shared" si="2"/>
        <v>14783</v>
      </c>
      <c r="O15" s="48">
        <f t="shared" si="3"/>
        <v>16441</v>
      </c>
      <c r="P15" s="275">
        <f t="shared" si="4"/>
        <v>111.2155854697964</v>
      </c>
    </row>
    <row r="16" spans="1:16" ht="21" customHeight="1" outlineLevel="1" thickTop="1">
      <c r="A16" s="99"/>
      <c r="B16" s="51"/>
      <c r="C16" s="51"/>
      <c r="D16" s="205"/>
      <c r="E16" s="87"/>
      <c r="F16" s="37"/>
      <c r="G16" s="88"/>
      <c r="H16" s="89"/>
      <c r="I16" s="87"/>
      <c r="J16" s="37"/>
      <c r="K16" s="88"/>
      <c r="L16" s="89"/>
      <c r="M16" s="87"/>
      <c r="N16" s="37"/>
      <c r="O16" s="37"/>
      <c r="P16" s="142"/>
    </row>
    <row r="17" spans="1:16" ht="21" customHeight="1" outlineLevel="1">
      <c r="A17" s="100">
        <v>2</v>
      </c>
      <c r="B17" s="51">
        <v>21</v>
      </c>
      <c r="C17" s="51">
        <v>2122</v>
      </c>
      <c r="D17" s="205" t="s">
        <v>157</v>
      </c>
      <c r="E17" s="87"/>
      <c r="F17" s="37"/>
      <c r="G17" s="88">
        <v>3</v>
      </c>
      <c r="H17" s="89"/>
      <c r="I17" s="87"/>
      <c r="J17" s="37"/>
      <c r="K17" s="88"/>
      <c r="L17" s="89"/>
      <c r="M17" s="87"/>
      <c r="N17" s="37"/>
      <c r="O17" s="37">
        <f t="shared" si="3"/>
        <v>3</v>
      </c>
      <c r="P17" s="142"/>
    </row>
    <row r="18" spans="1:16" ht="21" customHeight="1" outlineLevel="1">
      <c r="A18" s="100">
        <v>2</v>
      </c>
      <c r="B18" s="51">
        <v>21</v>
      </c>
      <c r="C18" s="51">
        <v>2140</v>
      </c>
      <c r="D18" s="205" t="s">
        <v>152</v>
      </c>
      <c r="E18" s="87"/>
      <c r="F18" s="37">
        <v>70</v>
      </c>
      <c r="G18" s="88">
        <v>177</v>
      </c>
      <c r="H18" s="89">
        <f t="shared" si="0"/>
        <v>252.85714285714283</v>
      </c>
      <c r="I18" s="87"/>
      <c r="J18" s="37"/>
      <c r="K18" s="88"/>
      <c r="L18" s="89"/>
      <c r="M18" s="87"/>
      <c r="N18" s="37">
        <f t="shared" si="2"/>
        <v>70</v>
      </c>
      <c r="O18" s="37">
        <f t="shared" si="3"/>
        <v>177</v>
      </c>
      <c r="P18" s="142">
        <f t="shared" si="4"/>
        <v>252.85714285714283</v>
      </c>
    </row>
    <row r="19" spans="1:16" ht="21" customHeight="1" outlineLevel="3">
      <c r="A19" s="30">
        <v>2</v>
      </c>
      <c r="B19" s="36">
        <v>21</v>
      </c>
      <c r="C19" s="36">
        <v>2169</v>
      </c>
      <c r="D19" s="206" t="s">
        <v>65</v>
      </c>
      <c r="E19" s="101">
        <v>50</v>
      </c>
      <c r="F19" s="37">
        <v>10</v>
      </c>
      <c r="G19" s="88">
        <v>65</v>
      </c>
      <c r="H19" s="103">
        <f t="shared" si="0"/>
        <v>650</v>
      </c>
      <c r="I19" s="101"/>
      <c r="J19" s="43"/>
      <c r="K19" s="102"/>
      <c r="L19" s="103"/>
      <c r="M19" s="101">
        <f t="shared" si="1"/>
        <v>50</v>
      </c>
      <c r="N19" s="43">
        <f t="shared" si="2"/>
        <v>10</v>
      </c>
      <c r="O19" s="43">
        <f t="shared" si="3"/>
        <v>65</v>
      </c>
      <c r="P19" s="143">
        <f t="shared" si="4"/>
        <v>650</v>
      </c>
    </row>
    <row r="20" spans="1:16" ht="21" customHeight="1" outlineLevel="2">
      <c r="A20" s="104">
        <v>2</v>
      </c>
      <c r="B20" s="40">
        <v>21</v>
      </c>
      <c r="C20" s="46"/>
      <c r="D20" s="207" t="s">
        <v>119</v>
      </c>
      <c r="E20" s="105">
        <v>50</v>
      </c>
      <c r="F20" s="47">
        <v>80</v>
      </c>
      <c r="G20" s="106">
        <v>245</v>
      </c>
      <c r="H20" s="107">
        <f t="shared" si="0"/>
        <v>306.25</v>
      </c>
      <c r="I20" s="105"/>
      <c r="J20" s="47"/>
      <c r="K20" s="106"/>
      <c r="L20" s="107"/>
      <c r="M20" s="105">
        <f t="shared" si="1"/>
        <v>50</v>
      </c>
      <c r="N20" s="47">
        <f t="shared" si="2"/>
        <v>80</v>
      </c>
      <c r="O20" s="47">
        <f t="shared" si="3"/>
        <v>245</v>
      </c>
      <c r="P20" s="278">
        <f t="shared" si="4"/>
        <v>306.25</v>
      </c>
    </row>
    <row r="21" spans="1:16" ht="21" customHeight="1" outlineLevel="2">
      <c r="A21" s="108"/>
      <c r="B21" s="36"/>
      <c r="C21" s="36"/>
      <c r="D21" s="206"/>
      <c r="E21" s="101"/>
      <c r="F21" s="43"/>
      <c r="G21" s="102"/>
      <c r="H21" s="103"/>
      <c r="I21" s="101"/>
      <c r="J21" s="43"/>
      <c r="K21" s="102"/>
      <c r="L21" s="103"/>
      <c r="M21" s="101"/>
      <c r="N21" s="43"/>
      <c r="O21" s="43"/>
      <c r="P21" s="143"/>
    </row>
    <row r="22" spans="1:16" ht="21" customHeight="1">
      <c r="A22" s="30">
        <v>2</v>
      </c>
      <c r="B22" s="36">
        <v>22</v>
      </c>
      <c r="C22" s="36">
        <v>2212</v>
      </c>
      <c r="D22" s="202" t="s">
        <v>66</v>
      </c>
      <c r="E22" s="101">
        <v>272</v>
      </c>
      <c r="F22" s="37">
        <v>310</v>
      </c>
      <c r="G22" s="88">
        <v>308</v>
      </c>
      <c r="H22" s="103">
        <f t="shared" si="0"/>
        <v>99.35483870967742</v>
      </c>
      <c r="I22" s="101"/>
      <c r="J22" s="43"/>
      <c r="K22" s="102"/>
      <c r="L22" s="103"/>
      <c r="M22" s="101">
        <f t="shared" si="1"/>
        <v>272</v>
      </c>
      <c r="N22" s="43">
        <f t="shared" si="2"/>
        <v>310</v>
      </c>
      <c r="O22" s="43">
        <f t="shared" si="3"/>
        <v>308</v>
      </c>
      <c r="P22" s="143">
        <f t="shared" si="4"/>
        <v>99.35483870967742</v>
      </c>
    </row>
    <row r="23" spans="1:16" ht="21" customHeight="1">
      <c r="A23" s="30">
        <v>2</v>
      </c>
      <c r="B23" s="36">
        <v>22</v>
      </c>
      <c r="C23" s="36">
        <v>2219</v>
      </c>
      <c r="D23" s="202" t="s">
        <v>67</v>
      </c>
      <c r="E23" s="101">
        <v>24000</v>
      </c>
      <c r="F23" s="37">
        <v>24000</v>
      </c>
      <c r="G23" s="88">
        <v>37575</v>
      </c>
      <c r="H23" s="103">
        <f t="shared" si="0"/>
        <v>156.5625</v>
      </c>
      <c r="I23" s="101"/>
      <c r="J23" s="43"/>
      <c r="K23" s="102"/>
      <c r="L23" s="103"/>
      <c r="M23" s="101">
        <f t="shared" si="1"/>
        <v>24000</v>
      </c>
      <c r="N23" s="43">
        <f t="shared" si="2"/>
        <v>24000</v>
      </c>
      <c r="O23" s="43">
        <f t="shared" si="3"/>
        <v>37575</v>
      </c>
      <c r="P23" s="143">
        <f t="shared" si="4"/>
        <v>156.5625</v>
      </c>
    </row>
    <row r="24" spans="1:16" ht="21" customHeight="1" outlineLevel="2">
      <c r="A24" s="109">
        <v>2</v>
      </c>
      <c r="B24" s="40">
        <v>22</v>
      </c>
      <c r="C24" s="46"/>
      <c r="D24" s="203" t="s">
        <v>32</v>
      </c>
      <c r="E24" s="105">
        <v>24272</v>
      </c>
      <c r="F24" s="47">
        <v>24310</v>
      </c>
      <c r="G24" s="106">
        <v>37883</v>
      </c>
      <c r="H24" s="107">
        <f t="shared" si="0"/>
        <v>155.8329905388729</v>
      </c>
      <c r="I24" s="105"/>
      <c r="J24" s="47"/>
      <c r="K24" s="106"/>
      <c r="L24" s="107"/>
      <c r="M24" s="105">
        <f t="shared" si="1"/>
        <v>24272</v>
      </c>
      <c r="N24" s="47">
        <f t="shared" si="2"/>
        <v>24310</v>
      </c>
      <c r="O24" s="47">
        <f t="shared" si="3"/>
        <v>37883</v>
      </c>
      <c r="P24" s="278">
        <f t="shared" si="4"/>
        <v>155.8329905388729</v>
      </c>
    </row>
    <row r="25" spans="1:16" ht="21" customHeight="1" outlineLevel="2">
      <c r="A25" s="108"/>
      <c r="B25" s="36"/>
      <c r="C25" s="36"/>
      <c r="D25" s="202"/>
      <c r="E25" s="101"/>
      <c r="F25" s="43"/>
      <c r="G25" s="102"/>
      <c r="H25" s="103"/>
      <c r="I25" s="101"/>
      <c r="J25" s="43"/>
      <c r="K25" s="102"/>
      <c r="L25" s="103"/>
      <c r="M25" s="101"/>
      <c r="N25" s="43"/>
      <c r="O25" s="43"/>
      <c r="P25" s="143"/>
    </row>
    <row r="26" spans="1:16" ht="21" customHeight="1" outlineLevel="3">
      <c r="A26" s="30">
        <v>2</v>
      </c>
      <c r="B26" s="36">
        <v>23</v>
      </c>
      <c r="C26" s="36">
        <v>2310</v>
      </c>
      <c r="D26" s="202" t="s">
        <v>68</v>
      </c>
      <c r="E26" s="101">
        <v>82650</v>
      </c>
      <c r="F26" s="37">
        <v>82650</v>
      </c>
      <c r="G26" s="88">
        <v>82676</v>
      </c>
      <c r="H26" s="103">
        <f t="shared" si="0"/>
        <v>100.03145795523292</v>
      </c>
      <c r="I26" s="101"/>
      <c r="J26" s="43"/>
      <c r="K26" s="102">
        <v>1</v>
      </c>
      <c r="L26" s="103"/>
      <c r="M26" s="101">
        <f t="shared" si="1"/>
        <v>82650</v>
      </c>
      <c r="N26" s="43">
        <f t="shared" si="2"/>
        <v>82650</v>
      </c>
      <c r="O26" s="43">
        <f t="shared" si="3"/>
        <v>82677</v>
      </c>
      <c r="P26" s="143">
        <f t="shared" si="4"/>
        <v>100.03266787658802</v>
      </c>
    </row>
    <row r="27" spans="1:16" ht="21" customHeight="1" outlineLevel="3">
      <c r="A27" s="30">
        <v>2</v>
      </c>
      <c r="B27" s="36">
        <v>23</v>
      </c>
      <c r="C27" s="36">
        <v>2321</v>
      </c>
      <c r="D27" s="202" t="s">
        <v>69</v>
      </c>
      <c r="E27" s="101">
        <v>192500</v>
      </c>
      <c r="F27" s="37">
        <v>192500</v>
      </c>
      <c r="G27" s="88">
        <v>192500</v>
      </c>
      <c r="H27" s="103">
        <f t="shared" si="0"/>
        <v>100</v>
      </c>
      <c r="I27" s="101"/>
      <c r="J27" s="43"/>
      <c r="K27" s="102"/>
      <c r="L27" s="103"/>
      <c r="M27" s="101">
        <f t="shared" si="1"/>
        <v>192500</v>
      </c>
      <c r="N27" s="43">
        <f t="shared" si="2"/>
        <v>192500</v>
      </c>
      <c r="O27" s="43">
        <f t="shared" si="3"/>
        <v>192500</v>
      </c>
      <c r="P27" s="143">
        <f t="shared" si="4"/>
        <v>100</v>
      </c>
    </row>
    <row r="28" spans="1:16" ht="21" customHeight="1" outlineLevel="3">
      <c r="A28" s="30">
        <v>2</v>
      </c>
      <c r="B28" s="36">
        <v>23</v>
      </c>
      <c r="C28" s="36">
        <v>2399</v>
      </c>
      <c r="D28" s="202" t="s">
        <v>70</v>
      </c>
      <c r="E28" s="101">
        <v>60</v>
      </c>
      <c r="F28" s="37">
        <v>60</v>
      </c>
      <c r="G28" s="88">
        <v>145</v>
      </c>
      <c r="H28" s="103">
        <f t="shared" si="0"/>
        <v>241.66666666666666</v>
      </c>
      <c r="I28" s="101"/>
      <c r="J28" s="43"/>
      <c r="K28" s="102"/>
      <c r="L28" s="103"/>
      <c r="M28" s="101">
        <f t="shared" si="1"/>
        <v>60</v>
      </c>
      <c r="N28" s="43">
        <f t="shared" si="2"/>
        <v>60</v>
      </c>
      <c r="O28" s="43">
        <f t="shared" si="3"/>
        <v>145</v>
      </c>
      <c r="P28" s="143">
        <f t="shared" si="4"/>
        <v>241.66666666666666</v>
      </c>
    </row>
    <row r="29" spans="1:16" ht="21" customHeight="1" outlineLevel="2">
      <c r="A29" s="104">
        <v>2</v>
      </c>
      <c r="B29" s="40">
        <v>23</v>
      </c>
      <c r="C29" s="46"/>
      <c r="D29" s="203" t="s">
        <v>120</v>
      </c>
      <c r="E29" s="105">
        <v>275210</v>
      </c>
      <c r="F29" s="47">
        <v>275210</v>
      </c>
      <c r="G29" s="106">
        <v>275321</v>
      </c>
      <c r="H29" s="107">
        <f t="shared" si="0"/>
        <v>100.04033283674285</v>
      </c>
      <c r="I29" s="105"/>
      <c r="J29" s="47"/>
      <c r="K29" s="106">
        <f>SUM(K26:K28)</f>
        <v>1</v>
      </c>
      <c r="L29" s="107"/>
      <c r="M29" s="105">
        <f t="shared" si="1"/>
        <v>275210</v>
      </c>
      <c r="N29" s="47">
        <f t="shared" si="2"/>
        <v>275210</v>
      </c>
      <c r="O29" s="47">
        <f t="shared" si="3"/>
        <v>275322</v>
      </c>
      <c r="P29" s="278">
        <f t="shared" si="4"/>
        <v>100.04069619563242</v>
      </c>
    </row>
    <row r="30" spans="1:16" ht="21" customHeight="1" outlineLevel="2">
      <c r="A30" s="30"/>
      <c r="B30" s="36"/>
      <c r="C30" s="36"/>
      <c r="D30" s="202"/>
      <c r="E30" s="101"/>
      <c r="F30" s="43"/>
      <c r="G30" s="102"/>
      <c r="H30" s="103"/>
      <c r="I30" s="101"/>
      <c r="J30" s="43"/>
      <c r="K30" s="102"/>
      <c r="L30" s="103"/>
      <c r="M30" s="101"/>
      <c r="N30" s="43"/>
      <c r="O30" s="43"/>
      <c r="P30" s="143"/>
    </row>
    <row r="31" spans="1:16" ht="21" customHeight="1" outlineLevel="2">
      <c r="A31" s="30">
        <v>2</v>
      </c>
      <c r="B31" s="36">
        <v>25</v>
      </c>
      <c r="C31" s="36">
        <v>2564</v>
      </c>
      <c r="D31" s="202" t="s">
        <v>158</v>
      </c>
      <c r="E31" s="101"/>
      <c r="F31" s="37"/>
      <c r="G31" s="88">
        <v>14878</v>
      </c>
      <c r="H31" s="103"/>
      <c r="I31" s="101"/>
      <c r="J31" s="43"/>
      <c r="K31" s="102"/>
      <c r="L31" s="103"/>
      <c r="M31" s="101"/>
      <c r="N31" s="43"/>
      <c r="O31" s="43">
        <f t="shared" si="3"/>
        <v>14878</v>
      </c>
      <c r="P31" s="143"/>
    </row>
    <row r="32" spans="1:16" ht="21" customHeight="1" outlineLevel="2">
      <c r="A32" s="109">
        <v>2</v>
      </c>
      <c r="B32" s="40">
        <v>25</v>
      </c>
      <c r="C32" s="46"/>
      <c r="D32" s="203" t="s">
        <v>159</v>
      </c>
      <c r="E32" s="105"/>
      <c r="F32" s="47"/>
      <c r="G32" s="106">
        <v>14878</v>
      </c>
      <c r="H32" s="107"/>
      <c r="I32" s="105"/>
      <c r="J32" s="47"/>
      <c r="K32" s="106"/>
      <c r="L32" s="107"/>
      <c r="M32" s="105"/>
      <c r="N32" s="47"/>
      <c r="O32" s="47">
        <f t="shared" si="3"/>
        <v>14878</v>
      </c>
      <c r="P32" s="278"/>
    </row>
    <row r="33" spans="1:16" ht="21" customHeight="1" outlineLevel="2" thickBot="1">
      <c r="A33" s="108"/>
      <c r="B33" s="36"/>
      <c r="C33" s="36"/>
      <c r="D33" s="202"/>
      <c r="E33" s="101"/>
      <c r="F33" s="43"/>
      <c r="G33" s="102"/>
      <c r="H33" s="103"/>
      <c r="I33" s="101"/>
      <c r="J33" s="43"/>
      <c r="K33" s="102"/>
      <c r="L33" s="103"/>
      <c r="M33" s="101"/>
      <c r="N33" s="43"/>
      <c r="O33" s="43"/>
      <c r="P33" s="143"/>
    </row>
    <row r="34" spans="1:16" ht="21" customHeight="1" outlineLevel="1" thickBot="1" thickTop="1">
      <c r="A34" s="110">
        <v>2</v>
      </c>
      <c r="B34" s="76"/>
      <c r="C34" s="76"/>
      <c r="D34" s="200" t="s">
        <v>136</v>
      </c>
      <c r="E34" s="77">
        <v>299532</v>
      </c>
      <c r="F34" s="77">
        <v>299600</v>
      </c>
      <c r="G34" s="78">
        <v>328327</v>
      </c>
      <c r="H34" s="79">
        <f t="shared" si="0"/>
        <v>109.58845126835782</v>
      </c>
      <c r="I34" s="77"/>
      <c r="J34" s="77"/>
      <c r="K34" s="78">
        <f>+K29</f>
        <v>1</v>
      </c>
      <c r="L34" s="79"/>
      <c r="M34" s="77">
        <f t="shared" si="1"/>
        <v>299532</v>
      </c>
      <c r="N34" s="48">
        <f t="shared" si="2"/>
        <v>299600</v>
      </c>
      <c r="O34" s="48">
        <f t="shared" si="3"/>
        <v>328328</v>
      </c>
      <c r="P34" s="275">
        <f t="shared" si="4"/>
        <v>109.58878504672897</v>
      </c>
    </row>
    <row r="35" spans="1:16" ht="21" customHeight="1" outlineLevel="1" thickTop="1">
      <c r="A35" s="111"/>
      <c r="B35" s="51"/>
      <c r="C35" s="51"/>
      <c r="D35" s="205"/>
      <c r="E35" s="87"/>
      <c r="F35" s="37"/>
      <c r="G35" s="88"/>
      <c r="H35" s="89"/>
      <c r="I35" s="87"/>
      <c r="J35" s="37"/>
      <c r="K35" s="88"/>
      <c r="L35" s="89"/>
      <c r="M35" s="87"/>
      <c r="N35" s="37"/>
      <c r="O35" s="37"/>
      <c r="P35" s="142"/>
    </row>
    <row r="36" spans="1:16" ht="21" customHeight="1" outlineLevel="1">
      <c r="A36" s="29">
        <v>3</v>
      </c>
      <c r="B36" s="51">
        <v>31</v>
      </c>
      <c r="C36" s="51">
        <v>3111</v>
      </c>
      <c r="D36" s="205" t="s">
        <v>71</v>
      </c>
      <c r="E36" s="87">
        <v>10099</v>
      </c>
      <c r="F36" s="37">
        <v>10477</v>
      </c>
      <c r="G36" s="88">
        <v>9612</v>
      </c>
      <c r="H36" s="89">
        <f t="shared" si="0"/>
        <v>91.74381979574305</v>
      </c>
      <c r="I36" s="87"/>
      <c r="J36" s="37"/>
      <c r="K36" s="88">
        <v>2</v>
      </c>
      <c r="L36" s="89"/>
      <c r="M36" s="87">
        <f t="shared" si="1"/>
        <v>10099</v>
      </c>
      <c r="N36" s="37">
        <f t="shared" si="2"/>
        <v>10477</v>
      </c>
      <c r="O36" s="37">
        <f t="shared" si="3"/>
        <v>9614</v>
      </c>
      <c r="P36" s="142">
        <f t="shared" si="4"/>
        <v>91.76290922974134</v>
      </c>
    </row>
    <row r="37" spans="1:16" ht="21" customHeight="1" outlineLevel="3">
      <c r="A37" s="30">
        <v>3</v>
      </c>
      <c r="B37" s="36">
        <v>31</v>
      </c>
      <c r="C37" s="36">
        <v>3112</v>
      </c>
      <c r="D37" s="202" t="s">
        <v>72</v>
      </c>
      <c r="E37" s="101">
        <v>54</v>
      </c>
      <c r="F37" s="37">
        <v>54</v>
      </c>
      <c r="G37" s="88">
        <v>21</v>
      </c>
      <c r="H37" s="103">
        <f t="shared" si="0"/>
        <v>38.88888888888889</v>
      </c>
      <c r="I37" s="101"/>
      <c r="J37" s="43"/>
      <c r="K37" s="102"/>
      <c r="L37" s="103"/>
      <c r="M37" s="101">
        <f t="shared" si="1"/>
        <v>54</v>
      </c>
      <c r="N37" s="43">
        <f t="shared" si="2"/>
        <v>54</v>
      </c>
      <c r="O37" s="43">
        <f t="shared" si="3"/>
        <v>21</v>
      </c>
      <c r="P37" s="143">
        <f t="shared" si="4"/>
        <v>38.88888888888889</v>
      </c>
    </row>
    <row r="38" spans="1:16" ht="21" customHeight="1" outlineLevel="3">
      <c r="A38" s="30">
        <v>3</v>
      </c>
      <c r="B38" s="36">
        <v>31</v>
      </c>
      <c r="C38" s="36">
        <v>3113</v>
      </c>
      <c r="D38" s="202" t="s">
        <v>73</v>
      </c>
      <c r="E38" s="101">
        <v>2874</v>
      </c>
      <c r="F38" s="37">
        <v>3059</v>
      </c>
      <c r="G38" s="88">
        <v>4328</v>
      </c>
      <c r="H38" s="103">
        <f t="shared" si="0"/>
        <v>141.48414514547238</v>
      </c>
      <c r="I38" s="101"/>
      <c r="J38" s="43">
        <v>540</v>
      </c>
      <c r="K38" s="102">
        <v>540</v>
      </c>
      <c r="L38" s="103">
        <f>+K38/J38*100</f>
        <v>100</v>
      </c>
      <c r="M38" s="101">
        <f t="shared" si="1"/>
        <v>2874</v>
      </c>
      <c r="N38" s="43">
        <f t="shared" si="2"/>
        <v>3599</v>
      </c>
      <c r="O38" s="43">
        <f t="shared" si="3"/>
        <v>4868</v>
      </c>
      <c r="P38" s="143">
        <f t="shared" si="4"/>
        <v>135.25979438732983</v>
      </c>
    </row>
    <row r="39" spans="1:16" ht="21" customHeight="1" outlineLevel="3">
      <c r="A39" s="30">
        <v>3</v>
      </c>
      <c r="B39" s="36">
        <v>31</v>
      </c>
      <c r="C39" s="36">
        <v>3121</v>
      </c>
      <c r="D39" s="202" t="s">
        <v>74</v>
      </c>
      <c r="E39" s="101">
        <v>668</v>
      </c>
      <c r="F39" s="37">
        <v>668</v>
      </c>
      <c r="G39" s="88">
        <v>668</v>
      </c>
      <c r="H39" s="103">
        <f t="shared" si="0"/>
        <v>100</v>
      </c>
      <c r="I39" s="101"/>
      <c r="J39" s="43"/>
      <c r="K39" s="102"/>
      <c r="L39" s="103"/>
      <c r="M39" s="101">
        <f t="shared" si="1"/>
        <v>668</v>
      </c>
      <c r="N39" s="43">
        <f t="shared" si="2"/>
        <v>668</v>
      </c>
      <c r="O39" s="43">
        <f t="shared" si="3"/>
        <v>668</v>
      </c>
      <c r="P39" s="143">
        <f t="shared" si="4"/>
        <v>100</v>
      </c>
    </row>
    <row r="40" spans="1:16" ht="21" customHeight="1" outlineLevel="3">
      <c r="A40" s="30">
        <v>3</v>
      </c>
      <c r="B40" s="36">
        <v>31</v>
      </c>
      <c r="C40" s="36">
        <v>3141</v>
      </c>
      <c r="D40" s="202" t="s">
        <v>75</v>
      </c>
      <c r="E40" s="101">
        <v>15150</v>
      </c>
      <c r="F40" s="37">
        <v>15163</v>
      </c>
      <c r="G40" s="88">
        <v>16109</v>
      </c>
      <c r="H40" s="103">
        <f t="shared" si="0"/>
        <v>106.23887093583065</v>
      </c>
      <c r="I40" s="101"/>
      <c r="J40" s="43"/>
      <c r="K40" s="102">
        <v>11</v>
      </c>
      <c r="L40" s="103"/>
      <c r="M40" s="101">
        <f t="shared" si="1"/>
        <v>15150</v>
      </c>
      <c r="N40" s="43">
        <f t="shared" si="2"/>
        <v>15163</v>
      </c>
      <c r="O40" s="43">
        <f t="shared" si="3"/>
        <v>16120</v>
      </c>
      <c r="P40" s="143">
        <f t="shared" si="4"/>
        <v>106.31141594671239</v>
      </c>
    </row>
    <row r="41" spans="1:16" ht="21" customHeight="1" outlineLevel="3">
      <c r="A41" s="30">
        <v>3</v>
      </c>
      <c r="B41" s="36">
        <v>31</v>
      </c>
      <c r="C41" s="36">
        <v>3143</v>
      </c>
      <c r="D41" s="202" t="s">
        <v>76</v>
      </c>
      <c r="E41" s="101">
        <v>30</v>
      </c>
      <c r="F41" s="37">
        <v>30</v>
      </c>
      <c r="G41" s="88">
        <v>28</v>
      </c>
      <c r="H41" s="103">
        <f t="shared" si="0"/>
        <v>93.33333333333333</v>
      </c>
      <c r="I41" s="101"/>
      <c r="J41" s="43"/>
      <c r="K41" s="102"/>
      <c r="L41" s="103"/>
      <c r="M41" s="101">
        <f t="shared" si="1"/>
        <v>30</v>
      </c>
      <c r="N41" s="43">
        <f t="shared" si="2"/>
        <v>30</v>
      </c>
      <c r="O41" s="43">
        <f t="shared" si="3"/>
        <v>28</v>
      </c>
      <c r="P41" s="143">
        <f t="shared" si="4"/>
        <v>93.33333333333333</v>
      </c>
    </row>
    <row r="42" spans="1:16" ht="21" customHeight="1" outlineLevel="3">
      <c r="A42" s="30">
        <v>3</v>
      </c>
      <c r="B42" s="36">
        <v>31</v>
      </c>
      <c r="C42" s="36">
        <v>3149</v>
      </c>
      <c r="D42" s="202" t="s">
        <v>77</v>
      </c>
      <c r="E42" s="101">
        <v>75</v>
      </c>
      <c r="F42" s="37">
        <v>75</v>
      </c>
      <c r="G42" s="88">
        <v>57</v>
      </c>
      <c r="H42" s="103">
        <f t="shared" si="0"/>
        <v>76</v>
      </c>
      <c r="I42" s="101"/>
      <c r="J42" s="43"/>
      <c r="K42" s="102"/>
      <c r="L42" s="103"/>
      <c r="M42" s="101">
        <f t="shared" si="1"/>
        <v>75</v>
      </c>
      <c r="N42" s="43">
        <f t="shared" si="2"/>
        <v>75</v>
      </c>
      <c r="O42" s="43">
        <f t="shared" si="3"/>
        <v>57</v>
      </c>
      <c r="P42" s="143">
        <f t="shared" si="4"/>
        <v>76</v>
      </c>
    </row>
    <row r="43" spans="1:16" ht="21" customHeight="1" outlineLevel="2">
      <c r="A43" s="109">
        <v>3</v>
      </c>
      <c r="B43" s="40">
        <v>31</v>
      </c>
      <c r="C43" s="46"/>
      <c r="D43" s="208" t="s">
        <v>121</v>
      </c>
      <c r="E43" s="105">
        <v>28950</v>
      </c>
      <c r="F43" s="47">
        <v>29526</v>
      </c>
      <c r="G43" s="106">
        <v>30823</v>
      </c>
      <c r="H43" s="107">
        <f t="shared" si="0"/>
        <v>104.39273860326492</v>
      </c>
      <c r="I43" s="105"/>
      <c r="J43" s="47">
        <f>SUM(J36:J42)</f>
        <v>540</v>
      </c>
      <c r="K43" s="106">
        <f>SUM(K36:K42)</f>
        <v>553</v>
      </c>
      <c r="L43" s="107">
        <f>+K43/J43*100</f>
        <v>102.40740740740742</v>
      </c>
      <c r="M43" s="105">
        <f t="shared" si="1"/>
        <v>28950</v>
      </c>
      <c r="N43" s="47">
        <f t="shared" si="2"/>
        <v>30066</v>
      </c>
      <c r="O43" s="47">
        <f t="shared" si="3"/>
        <v>31376</v>
      </c>
      <c r="P43" s="278">
        <f t="shared" si="4"/>
        <v>104.35708108827247</v>
      </c>
    </row>
    <row r="44" spans="1:16" ht="21" customHeight="1" outlineLevel="2">
      <c r="A44" s="112"/>
      <c r="B44" s="42"/>
      <c r="C44" s="42"/>
      <c r="D44" s="204"/>
      <c r="E44" s="113"/>
      <c r="F44" s="37"/>
      <c r="G44" s="88"/>
      <c r="H44" s="120"/>
      <c r="I44" s="113"/>
      <c r="J44" s="114"/>
      <c r="K44" s="115"/>
      <c r="L44" s="116"/>
      <c r="M44" s="113"/>
      <c r="N44" s="114"/>
      <c r="O44" s="114"/>
      <c r="P44" s="279"/>
    </row>
    <row r="45" spans="1:16" ht="21" customHeight="1" outlineLevel="3">
      <c r="A45" s="30">
        <v>3</v>
      </c>
      <c r="B45" s="36">
        <v>33</v>
      </c>
      <c r="C45" s="36">
        <v>3313</v>
      </c>
      <c r="D45" s="209" t="s">
        <v>78</v>
      </c>
      <c r="E45" s="117">
        <v>228</v>
      </c>
      <c r="F45" s="37">
        <v>228</v>
      </c>
      <c r="G45" s="88">
        <v>248</v>
      </c>
      <c r="H45" s="120">
        <f t="shared" si="0"/>
        <v>108.77192982456141</v>
      </c>
      <c r="I45" s="117"/>
      <c r="J45" s="118"/>
      <c r="K45" s="119"/>
      <c r="L45" s="120"/>
      <c r="M45" s="117">
        <f t="shared" si="1"/>
        <v>228</v>
      </c>
      <c r="N45" s="118">
        <f t="shared" si="2"/>
        <v>228</v>
      </c>
      <c r="O45" s="118">
        <f t="shared" si="3"/>
        <v>248</v>
      </c>
      <c r="P45" s="280">
        <f t="shared" si="4"/>
        <v>108.77192982456141</v>
      </c>
    </row>
    <row r="46" spans="1:16" ht="21" customHeight="1" outlineLevel="3">
      <c r="A46" s="30">
        <v>3</v>
      </c>
      <c r="B46" s="36">
        <v>33</v>
      </c>
      <c r="C46" s="36">
        <v>3317</v>
      </c>
      <c r="D46" s="209" t="s">
        <v>153</v>
      </c>
      <c r="E46" s="117"/>
      <c r="F46" s="37">
        <v>500</v>
      </c>
      <c r="G46" s="88">
        <v>500</v>
      </c>
      <c r="H46" s="89">
        <f t="shared" si="0"/>
        <v>100</v>
      </c>
      <c r="I46" s="117"/>
      <c r="J46" s="118"/>
      <c r="K46" s="119"/>
      <c r="L46" s="120"/>
      <c r="M46" s="117"/>
      <c r="N46" s="118">
        <f t="shared" si="2"/>
        <v>500</v>
      </c>
      <c r="O46" s="118">
        <f t="shared" si="3"/>
        <v>500</v>
      </c>
      <c r="P46" s="280">
        <f t="shared" si="4"/>
        <v>100</v>
      </c>
    </row>
    <row r="47" spans="1:16" ht="21" customHeight="1" outlineLevel="3">
      <c r="A47" s="30">
        <v>3</v>
      </c>
      <c r="B47" s="36">
        <v>33</v>
      </c>
      <c r="C47" s="36">
        <v>3319</v>
      </c>
      <c r="D47" s="209" t="s">
        <v>79</v>
      </c>
      <c r="E47" s="117">
        <v>3088</v>
      </c>
      <c r="F47" s="37">
        <v>3762</v>
      </c>
      <c r="G47" s="88">
        <v>3862</v>
      </c>
      <c r="H47" s="120">
        <f t="shared" si="0"/>
        <v>102.6581605528974</v>
      </c>
      <c r="I47" s="117"/>
      <c r="J47" s="118"/>
      <c r="K47" s="119"/>
      <c r="L47" s="120"/>
      <c r="M47" s="117">
        <f t="shared" si="1"/>
        <v>3088</v>
      </c>
      <c r="N47" s="118">
        <f t="shared" si="2"/>
        <v>3762</v>
      </c>
      <c r="O47" s="118">
        <f t="shared" si="3"/>
        <v>3862</v>
      </c>
      <c r="P47" s="280">
        <f t="shared" si="4"/>
        <v>102.6581605528974</v>
      </c>
    </row>
    <row r="48" spans="1:16" ht="21" customHeight="1" outlineLevel="3">
      <c r="A48" s="30">
        <v>3</v>
      </c>
      <c r="B48" s="36">
        <v>33</v>
      </c>
      <c r="C48" s="36">
        <v>3322</v>
      </c>
      <c r="D48" s="209" t="s">
        <v>80</v>
      </c>
      <c r="E48" s="117">
        <v>50</v>
      </c>
      <c r="F48" s="37">
        <v>50</v>
      </c>
      <c r="G48" s="88">
        <v>86</v>
      </c>
      <c r="H48" s="120">
        <f t="shared" si="0"/>
        <v>172</v>
      </c>
      <c r="I48" s="117"/>
      <c r="J48" s="118"/>
      <c r="K48" s="119"/>
      <c r="L48" s="120"/>
      <c r="M48" s="117">
        <f t="shared" si="1"/>
        <v>50</v>
      </c>
      <c r="N48" s="118">
        <f t="shared" si="2"/>
        <v>50</v>
      </c>
      <c r="O48" s="118">
        <f t="shared" si="3"/>
        <v>86</v>
      </c>
      <c r="P48" s="280">
        <f t="shared" si="4"/>
        <v>172</v>
      </c>
    </row>
    <row r="49" spans="1:16" ht="21" customHeight="1" outlineLevel="3">
      <c r="A49" s="30">
        <v>3</v>
      </c>
      <c r="B49" s="36">
        <v>33</v>
      </c>
      <c r="C49" s="36">
        <v>3326</v>
      </c>
      <c r="D49" s="210" t="s">
        <v>81</v>
      </c>
      <c r="E49" s="117">
        <v>10</v>
      </c>
      <c r="F49" s="37">
        <v>10</v>
      </c>
      <c r="G49" s="88"/>
      <c r="H49" s="120"/>
      <c r="I49" s="117"/>
      <c r="J49" s="118"/>
      <c r="K49" s="119"/>
      <c r="L49" s="120"/>
      <c r="M49" s="117">
        <f t="shared" si="1"/>
        <v>10</v>
      </c>
      <c r="N49" s="118">
        <f t="shared" si="2"/>
        <v>10</v>
      </c>
      <c r="O49" s="118"/>
      <c r="P49" s="280"/>
    </row>
    <row r="50" spans="1:16" ht="21" customHeight="1" outlineLevel="3">
      <c r="A50" s="30">
        <v>3</v>
      </c>
      <c r="B50" s="36">
        <v>33</v>
      </c>
      <c r="C50" s="36">
        <v>3349</v>
      </c>
      <c r="D50" s="210" t="s">
        <v>82</v>
      </c>
      <c r="E50" s="117">
        <v>447</v>
      </c>
      <c r="F50" s="37">
        <v>532</v>
      </c>
      <c r="G50" s="88">
        <v>553</v>
      </c>
      <c r="H50" s="120">
        <f t="shared" si="0"/>
        <v>103.94736842105263</v>
      </c>
      <c r="I50" s="117"/>
      <c r="J50" s="118"/>
      <c r="K50" s="119"/>
      <c r="L50" s="120"/>
      <c r="M50" s="117">
        <f t="shared" si="1"/>
        <v>447</v>
      </c>
      <c r="N50" s="118">
        <f t="shared" si="2"/>
        <v>532</v>
      </c>
      <c r="O50" s="118">
        <f t="shared" si="3"/>
        <v>553</v>
      </c>
      <c r="P50" s="280">
        <f t="shared" si="4"/>
        <v>103.94736842105263</v>
      </c>
    </row>
    <row r="51" spans="1:16" ht="21" customHeight="1" outlineLevel="3">
      <c r="A51" s="30">
        <v>3</v>
      </c>
      <c r="B51" s="36">
        <v>33</v>
      </c>
      <c r="C51" s="36">
        <v>3392</v>
      </c>
      <c r="D51" s="210" t="s">
        <v>83</v>
      </c>
      <c r="E51" s="117">
        <v>1672</v>
      </c>
      <c r="F51" s="37">
        <v>1899</v>
      </c>
      <c r="G51" s="88">
        <v>2410</v>
      </c>
      <c r="H51" s="120">
        <f t="shared" si="0"/>
        <v>126.90889942074777</v>
      </c>
      <c r="I51" s="117"/>
      <c r="J51" s="118"/>
      <c r="K51" s="119"/>
      <c r="L51" s="120"/>
      <c r="M51" s="117">
        <f t="shared" si="1"/>
        <v>1672</v>
      </c>
      <c r="N51" s="118">
        <f t="shared" si="2"/>
        <v>1899</v>
      </c>
      <c r="O51" s="118">
        <f t="shared" si="3"/>
        <v>2410</v>
      </c>
      <c r="P51" s="280">
        <f t="shared" si="4"/>
        <v>126.90889942074777</v>
      </c>
    </row>
    <row r="52" spans="1:16" ht="21" customHeight="1" outlineLevel="2">
      <c r="A52" s="121">
        <v>3</v>
      </c>
      <c r="B52" s="40">
        <v>33</v>
      </c>
      <c r="C52" s="46"/>
      <c r="D52" s="211" t="s">
        <v>38</v>
      </c>
      <c r="E52" s="122">
        <v>5495</v>
      </c>
      <c r="F52" s="123">
        <v>6981</v>
      </c>
      <c r="G52" s="124">
        <v>7659</v>
      </c>
      <c r="H52" s="125">
        <f t="shared" si="0"/>
        <v>109.71207563386334</v>
      </c>
      <c r="I52" s="122"/>
      <c r="J52" s="123"/>
      <c r="K52" s="124"/>
      <c r="L52" s="125"/>
      <c r="M52" s="122">
        <f t="shared" si="1"/>
        <v>5495</v>
      </c>
      <c r="N52" s="123">
        <f t="shared" si="2"/>
        <v>6981</v>
      </c>
      <c r="O52" s="123">
        <f t="shared" si="3"/>
        <v>7659</v>
      </c>
      <c r="P52" s="281">
        <f t="shared" si="4"/>
        <v>109.71207563386334</v>
      </c>
    </row>
    <row r="53" spans="1:16" ht="21" customHeight="1" outlineLevel="2">
      <c r="A53" s="108"/>
      <c r="B53" s="36"/>
      <c r="C53" s="36"/>
      <c r="D53" s="210"/>
      <c r="E53" s="117"/>
      <c r="F53" s="118"/>
      <c r="G53" s="119"/>
      <c r="H53" s="120"/>
      <c r="I53" s="117"/>
      <c r="J53" s="118"/>
      <c r="K53" s="119"/>
      <c r="L53" s="120"/>
      <c r="M53" s="117"/>
      <c r="N53" s="118"/>
      <c r="O53" s="118"/>
      <c r="P53" s="280"/>
    </row>
    <row r="54" spans="1:16" ht="21" customHeight="1" outlineLevel="2">
      <c r="A54" s="30">
        <v>3</v>
      </c>
      <c r="B54" s="36">
        <v>34</v>
      </c>
      <c r="C54" s="36">
        <v>3419</v>
      </c>
      <c r="D54" s="210" t="s">
        <v>84</v>
      </c>
      <c r="E54" s="117">
        <v>508</v>
      </c>
      <c r="F54" s="37">
        <v>599</v>
      </c>
      <c r="G54" s="88">
        <v>622</v>
      </c>
      <c r="H54" s="120">
        <f t="shared" si="0"/>
        <v>103.83973288814691</v>
      </c>
      <c r="I54" s="117"/>
      <c r="J54" s="118"/>
      <c r="K54" s="119"/>
      <c r="L54" s="120"/>
      <c r="M54" s="117">
        <f t="shared" si="1"/>
        <v>508</v>
      </c>
      <c r="N54" s="118">
        <f t="shared" si="2"/>
        <v>599</v>
      </c>
      <c r="O54" s="118">
        <f t="shared" si="3"/>
        <v>622</v>
      </c>
      <c r="P54" s="280">
        <f t="shared" si="4"/>
        <v>103.83973288814691</v>
      </c>
    </row>
    <row r="55" spans="1:16" ht="21" customHeight="1" outlineLevel="3">
      <c r="A55" s="30">
        <v>3</v>
      </c>
      <c r="B55" s="36">
        <v>34</v>
      </c>
      <c r="C55" s="36">
        <v>3421</v>
      </c>
      <c r="D55" s="210" t="s">
        <v>85</v>
      </c>
      <c r="E55" s="117"/>
      <c r="F55" s="37">
        <v>7</v>
      </c>
      <c r="G55" s="88">
        <v>286</v>
      </c>
      <c r="H55" s="89"/>
      <c r="I55" s="117"/>
      <c r="J55" s="118"/>
      <c r="K55" s="119"/>
      <c r="L55" s="120"/>
      <c r="M55" s="117"/>
      <c r="N55" s="118">
        <f t="shared" si="2"/>
        <v>7</v>
      </c>
      <c r="O55" s="118">
        <f t="shared" si="3"/>
        <v>286</v>
      </c>
      <c r="P55" s="280">
        <f t="shared" si="4"/>
        <v>4085.7142857142853</v>
      </c>
    </row>
    <row r="56" spans="1:16" ht="21" customHeight="1" outlineLevel="2">
      <c r="A56" s="109">
        <v>3</v>
      </c>
      <c r="B56" s="126">
        <v>34</v>
      </c>
      <c r="C56" s="127"/>
      <c r="D56" s="212" t="s">
        <v>122</v>
      </c>
      <c r="E56" s="91">
        <v>508</v>
      </c>
      <c r="F56" s="41">
        <v>606</v>
      </c>
      <c r="G56" s="92">
        <v>908</v>
      </c>
      <c r="H56" s="93">
        <f t="shared" si="0"/>
        <v>149.83498349834983</v>
      </c>
      <c r="I56" s="91"/>
      <c r="J56" s="41"/>
      <c r="K56" s="92"/>
      <c r="L56" s="93"/>
      <c r="M56" s="91">
        <f t="shared" si="1"/>
        <v>508</v>
      </c>
      <c r="N56" s="41">
        <f t="shared" si="2"/>
        <v>606</v>
      </c>
      <c r="O56" s="41">
        <f t="shared" si="3"/>
        <v>908</v>
      </c>
      <c r="P56" s="276">
        <f t="shared" si="4"/>
        <v>149.83498349834983</v>
      </c>
    </row>
    <row r="57" spans="1:16" ht="21" customHeight="1" outlineLevel="2">
      <c r="A57" s="108"/>
      <c r="B57" s="36"/>
      <c r="C57" s="36"/>
      <c r="D57" s="206"/>
      <c r="E57" s="101"/>
      <c r="F57" s="43"/>
      <c r="G57" s="102"/>
      <c r="H57" s="103"/>
      <c r="I57" s="101"/>
      <c r="J57" s="43"/>
      <c r="K57" s="102"/>
      <c r="L57" s="103"/>
      <c r="M57" s="101"/>
      <c r="N57" s="43"/>
      <c r="O57" s="43"/>
      <c r="P57" s="143"/>
    </row>
    <row r="58" spans="1:16" ht="21" customHeight="1" outlineLevel="3">
      <c r="A58" s="30">
        <v>3</v>
      </c>
      <c r="B58" s="36">
        <v>35</v>
      </c>
      <c r="C58" s="36">
        <v>3511</v>
      </c>
      <c r="D58" s="202" t="s">
        <v>116</v>
      </c>
      <c r="E58" s="101">
        <v>1055</v>
      </c>
      <c r="F58" s="37">
        <v>1055</v>
      </c>
      <c r="G58" s="88">
        <v>1066</v>
      </c>
      <c r="H58" s="103">
        <f t="shared" si="0"/>
        <v>101.04265402843602</v>
      </c>
      <c r="I58" s="101"/>
      <c r="J58" s="43"/>
      <c r="K58" s="102"/>
      <c r="L58" s="103"/>
      <c r="M58" s="101">
        <f t="shared" si="1"/>
        <v>1055</v>
      </c>
      <c r="N58" s="43">
        <f t="shared" si="2"/>
        <v>1055</v>
      </c>
      <c r="O58" s="43">
        <f t="shared" si="3"/>
        <v>1066</v>
      </c>
      <c r="P58" s="143">
        <f t="shared" si="4"/>
        <v>101.04265402843602</v>
      </c>
    </row>
    <row r="59" spans="1:16" ht="21" customHeight="1" outlineLevel="3">
      <c r="A59" s="30">
        <v>3</v>
      </c>
      <c r="B59" s="36">
        <v>35</v>
      </c>
      <c r="C59" s="36">
        <v>3512</v>
      </c>
      <c r="D59" s="202" t="s">
        <v>86</v>
      </c>
      <c r="E59" s="101">
        <v>241</v>
      </c>
      <c r="F59" s="37">
        <v>241</v>
      </c>
      <c r="G59" s="88">
        <v>228</v>
      </c>
      <c r="H59" s="103">
        <f t="shared" si="0"/>
        <v>94.6058091286307</v>
      </c>
      <c r="I59" s="101"/>
      <c r="J59" s="43"/>
      <c r="K59" s="102"/>
      <c r="L59" s="103"/>
      <c r="M59" s="101">
        <f t="shared" si="1"/>
        <v>241</v>
      </c>
      <c r="N59" s="43">
        <f t="shared" si="2"/>
        <v>241</v>
      </c>
      <c r="O59" s="43">
        <f t="shared" si="3"/>
        <v>228</v>
      </c>
      <c r="P59" s="143">
        <f t="shared" si="4"/>
        <v>94.6058091286307</v>
      </c>
    </row>
    <row r="60" spans="1:16" ht="21" customHeight="1" outlineLevel="3">
      <c r="A60" s="30">
        <v>3</v>
      </c>
      <c r="B60" s="36">
        <v>35</v>
      </c>
      <c r="C60" s="36">
        <v>3519</v>
      </c>
      <c r="D60" s="202" t="s">
        <v>87</v>
      </c>
      <c r="E60" s="101">
        <v>7694</v>
      </c>
      <c r="F60" s="37">
        <v>7694</v>
      </c>
      <c r="G60" s="88">
        <v>7683</v>
      </c>
      <c r="H60" s="103">
        <f t="shared" si="0"/>
        <v>99.85703145308032</v>
      </c>
      <c r="I60" s="101"/>
      <c r="J60" s="43"/>
      <c r="K60" s="102">
        <v>56</v>
      </c>
      <c r="L60" s="103"/>
      <c r="M60" s="101">
        <f t="shared" si="1"/>
        <v>7694</v>
      </c>
      <c r="N60" s="43">
        <f t="shared" si="2"/>
        <v>7694</v>
      </c>
      <c r="O60" s="43">
        <f t="shared" si="3"/>
        <v>7739</v>
      </c>
      <c r="P60" s="143">
        <f t="shared" si="4"/>
        <v>100.58487132830778</v>
      </c>
    </row>
    <row r="61" spans="1:16" ht="21" customHeight="1" outlineLevel="3">
      <c r="A61" s="30">
        <v>3</v>
      </c>
      <c r="B61" s="36">
        <v>35</v>
      </c>
      <c r="C61" s="36">
        <v>3531</v>
      </c>
      <c r="D61" s="202" t="s">
        <v>88</v>
      </c>
      <c r="E61" s="101"/>
      <c r="F61" s="37"/>
      <c r="G61" s="88">
        <v>352</v>
      </c>
      <c r="H61" s="103"/>
      <c r="I61" s="101"/>
      <c r="J61" s="43"/>
      <c r="K61" s="102"/>
      <c r="L61" s="103"/>
      <c r="M61" s="101"/>
      <c r="N61" s="43"/>
      <c r="O61" s="43">
        <f t="shared" si="3"/>
        <v>352</v>
      </c>
      <c r="P61" s="143"/>
    </row>
    <row r="62" spans="1:16" ht="21" customHeight="1" outlineLevel="2">
      <c r="A62" s="109">
        <v>3</v>
      </c>
      <c r="B62" s="40">
        <v>35</v>
      </c>
      <c r="C62" s="46"/>
      <c r="D62" s="203" t="s">
        <v>123</v>
      </c>
      <c r="E62" s="105">
        <v>8990</v>
      </c>
      <c r="F62" s="47">
        <v>8990</v>
      </c>
      <c r="G62" s="106">
        <v>9329</v>
      </c>
      <c r="H62" s="107">
        <f t="shared" si="0"/>
        <v>103.77085650723026</v>
      </c>
      <c r="I62" s="105"/>
      <c r="J62" s="47"/>
      <c r="K62" s="106">
        <f>SUM(K60:K61)</f>
        <v>56</v>
      </c>
      <c r="L62" s="107"/>
      <c r="M62" s="105">
        <f t="shared" si="1"/>
        <v>8990</v>
      </c>
      <c r="N62" s="47">
        <f t="shared" si="2"/>
        <v>8990</v>
      </c>
      <c r="O62" s="47">
        <f t="shared" si="3"/>
        <v>9385</v>
      </c>
      <c r="P62" s="278">
        <f t="shared" si="4"/>
        <v>104.39377085650723</v>
      </c>
    </row>
    <row r="63" spans="1:16" ht="21" customHeight="1" outlineLevel="2">
      <c r="A63" s="108"/>
      <c r="B63" s="36"/>
      <c r="C63" s="36"/>
      <c r="D63" s="202"/>
      <c r="E63" s="101"/>
      <c r="F63" s="43"/>
      <c r="G63" s="102"/>
      <c r="H63" s="103"/>
      <c r="I63" s="101"/>
      <c r="J63" s="43"/>
      <c r="K63" s="102"/>
      <c r="L63" s="103"/>
      <c r="M63" s="101"/>
      <c r="N63" s="43"/>
      <c r="O63" s="43"/>
      <c r="P63" s="143"/>
    </row>
    <row r="64" spans="1:16" ht="21" customHeight="1" outlineLevel="3">
      <c r="A64" s="30">
        <v>3</v>
      </c>
      <c r="B64" s="36">
        <v>36</v>
      </c>
      <c r="C64" s="36">
        <v>3612</v>
      </c>
      <c r="D64" s="202" t="s">
        <v>89</v>
      </c>
      <c r="E64" s="101">
        <v>1555</v>
      </c>
      <c r="F64" s="37">
        <v>1912</v>
      </c>
      <c r="G64" s="88">
        <v>3537</v>
      </c>
      <c r="H64" s="103">
        <f t="shared" si="0"/>
        <v>184.98953974895397</v>
      </c>
      <c r="I64" s="101">
        <v>133000</v>
      </c>
      <c r="J64" s="43">
        <v>162000</v>
      </c>
      <c r="K64" s="102">
        <v>206906</v>
      </c>
      <c r="L64" s="103">
        <f>+K64/J64*100</f>
        <v>127.71975308641976</v>
      </c>
      <c r="M64" s="101">
        <f t="shared" si="1"/>
        <v>134555</v>
      </c>
      <c r="N64" s="43">
        <f t="shared" si="2"/>
        <v>163912</v>
      </c>
      <c r="O64" s="43">
        <f t="shared" si="3"/>
        <v>210443</v>
      </c>
      <c r="P64" s="143">
        <f t="shared" si="4"/>
        <v>128.38779345014396</v>
      </c>
    </row>
    <row r="65" spans="1:16" ht="21" customHeight="1" outlineLevel="3">
      <c r="A65" s="30">
        <v>3</v>
      </c>
      <c r="B65" s="36">
        <v>36</v>
      </c>
      <c r="C65" s="36">
        <v>3619</v>
      </c>
      <c r="D65" s="202" t="s">
        <v>90</v>
      </c>
      <c r="E65" s="101">
        <v>4500</v>
      </c>
      <c r="F65" s="37">
        <v>4500</v>
      </c>
      <c r="G65" s="88">
        <v>2286</v>
      </c>
      <c r="H65" s="103">
        <f t="shared" si="0"/>
        <v>50.8</v>
      </c>
      <c r="I65" s="101"/>
      <c r="J65" s="43"/>
      <c r="K65" s="102"/>
      <c r="L65" s="103"/>
      <c r="M65" s="101">
        <f t="shared" si="1"/>
        <v>4500</v>
      </c>
      <c r="N65" s="43">
        <f t="shared" si="2"/>
        <v>4500</v>
      </c>
      <c r="O65" s="43">
        <f t="shared" si="3"/>
        <v>2286</v>
      </c>
      <c r="P65" s="143">
        <f t="shared" si="4"/>
        <v>50.8</v>
      </c>
    </row>
    <row r="66" spans="1:16" ht="21" customHeight="1" outlineLevel="3">
      <c r="A66" s="30">
        <v>3</v>
      </c>
      <c r="B66" s="36">
        <v>36</v>
      </c>
      <c r="C66" s="36">
        <v>3631</v>
      </c>
      <c r="D66" s="202" t="s">
        <v>117</v>
      </c>
      <c r="E66" s="101"/>
      <c r="F66" s="37">
        <v>7878</v>
      </c>
      <c r="G66" s="88">
        <v>7878</v>
      </c>
      <c r="H66" s="89">
        <f t="shared" si="0"/>
        <v>100</v>
      </c>
      <c r="I66" s="101"/>
      <c r="J66" s="43"/>
      <c r="K66" s="102"/>
      <c r="L66" s="120"/>
      <c r="M66" s="101">
        <f t="shared" si="1"/>
        <v>0</v>
      </c>
      <c r="N66" s="43">
        <f t="shared" si="2"/>
        <v>7878</v>
      </c>
      <c r="O66" s="43">
        <f t="shared" si="3"/>
        <v>7878</v>
      </c>
      <c r="P66" s="143">
        <f t="shared" si="4"/>
        <v>100</v>
      </c>
    </row>
    <row r="67" spans="1:16" ht="21" customHeight="1" outlineLevel="3">
      <c r="A67" s="30">
        <v>3</v>
      </c>
      <c r="B67" s="36">
        <v>36</v>
      </c>
      <c r="C67" s="36">
        <v>3632</v>
      </c>
      <c r="D67" s="202" t="s">
        <v>91</v>
      </c>
      <c r="E67" s="101">
        <v>10500</v>
      </c>
      <c r="F67" s="37">
        <v>10500</v>
      </c>
      <c r="G67" s="88">
        <v>11874</v>
      </c>
      <c r="H67" s="103">
        <f t="shared" si="0"/>
        <v>113.08571428571427</v>
      </c>
      <c r="I67" s="101"/>
      <c r="J67" s="43"/>
      <c r="K67" s="102">
        <v>126</v>
      </c>
      <c r="L67" s="103"/>
      <c r="M67" s="101">
        <f t="shared" si="1"/>
        <v>10500</v>
      </c>
      <c r="N67" s="43">
        <f t="shared" si="2"/>
        <v>10500</v>
      </c>
      <c r="O67" s="43">
        <f t="shared" si="3"/>
        <v>12000</v>
      </c>
      <c r="P67" s="143">
        <f t="shared" si="4"/>
        <v>114.28571428571428</v>
      </c>
    </row>
    <row r="68" spans="1:16" ht="21" customHeight="1" outlineLevel="3">
      <c r="A68" s="30">
        <v>3</v>
      </c>
      <c r="B68" s="36">
        <v>36</v>
      </c>
      <c r="C68" s="36">
        <v>3633</v>
      </c>
      <c r="D68" s="202" t="s">
        <v>92</v>
      </c>
      <c r="E68" s="101">
        <v>150</v>
      </c>
      <c r="F68" s="37">
        <v>150</v>
      </c>
      <c r="G68" s="88">
        <v>160</v>
      </c>
      <c r="H68" s="103">
        <f t="shared" si="0"/>
        <v>106.66666666666667</v>
      </c>
      <c r="I68" s="101"/>
      <c r="J68" s="43"/>
      <c r="K68" s="102"/>
      <c r="L68" s="103"/>
      <c r="M68" s="101">
        <f t="shared" si="1"/>
        <v>150</v>
      </c>
      <c r="N68" s="43">
        <f t="shared" si="2"/>
        <v>150</v>
      </c>
      <c r="O68" s="43">
        <f t="shared" si="3"/>
        <v>160</v>
      </c>
      <c r="P68" s="143">
        <f t="shared" si="4"/>
        <v>106.66666666666667</v>
      </c>
    </row>
    <row r="69" spans="1:16" ht="21" customHeight="1" outlineLevel="3">
      <c r="A69" s="30">
        <v>3</v>
      </c>
      <c r="B69" s="36">
        <v>36</v>
      </c>
      <c r="C69" s="36">
        <v>3634</v>
      </c>
      <c r="D69" s="202" t="s">
        <v>93</v>
      </c>
      <c r="E69" s="101">
        <v>250</v>
      </c>
      <c r="F69" s="37">
        <v>250</v>
      </c>
      <c r="G69" s="88">
        <v>304</v>
      </c>
      <c r="H69" s="103">
        <f t="shared" si="0"/>
        <v>121.6</v>
      </c>
      <c r="I69" s="101"/>
      <c r="J69" s="43"/>
      <c r="K69" s="102"/>
      <c r="L69" s="103"/>
      <c r="M69" s="101">
        <f t="shared" si="1"/>
        <v>250</v>
      </c>
      <c r="N69" s="43">
        <f t="shared" si="2"/>
        <v>250</v>
      </c>
      <c r="O69" s="43">
        <f t="shared" si="3"/>
        <v>304</v>
      </c>
      <c r="P69" s="143">
        <f t="shared" si="4"/>
        <v>121.6</v>
      </c>
    </row>
    <row r="70" spans="1:16" ht="21" customHeight="1" outlineLevel="3">
      <c r="A70" s="30">
        <v>3</v>
      </c>
      <c r="B70" s="36">
        <v>36</v>
      </c>
      <c r="C70" s="36">
        <v>3639</v>
      </c>
      <c r="D70" s="202" t="s">
        <v>94</v>
      </c>
      <c r="E70" s="101">
        <v>19264</v>
      </c>
      <c r="F70" s="37">
        <v>20493</v>
      </c>
      <c r="G70" s="88">
        <v>22972</v>
      </c>
      <c r="H70" s="103">
        <f t="shared" si="0"/>
        <v>112.09681354608891</v>
      </c>
      <c r="I70" s="101">
        <v>35000</v>
      </c>
      <c r="J70" s="43">
        <v>43102</v>
      </c>
      <c r="K70" s="102">
        <v>136512</v>
      </c>
      <c r="L70" s="103">
        <f>+K70/J70*100</f>
        <v>316.7184817409865</v>
      </c>
      <c r="M70" s="101">
        <f t="shared" si="1"/>
        <v>54264</v>
      </c>
      <c r="N70" s="43">
        <f t="shared" si="2"/>
        <v>63595</v>
      </c>
      <c r="O70" s="43">
        <f t="shared" si="3"/>
        <v>159484</v>
      </c>
      <c r="P70" s="143">
        <f t="shared" si="4"/>
        <v>250.78072175485494</v>
      </c>
    </row>
    <row r="71" spans="1:16" ht="21" customHeight="1" outlineLevel="2">
      <c r="A71" s="109">
        <v>3</v>
      </c>
      <c r="B71" s="40">
        <v>36</v>
      </c>
      <c r="C71" s="46"/>
      <c r="D71" s="203" t="s">
        <v>44</v>
      </c>
      <c r="E71" s="105">
        <v>36219</v>
      </c>
      <c r="F71" s="47">
        <v>45683</v>
      </c>
      <c r="G71" s="106">
        <v>49011</v>
      </c>
      <c r="H71" s="107">
        <f t="shared" si="0"/>
        <v>107.28498566206248</v>
      </c>
      <c r="I71" s="105">
        <f>SUM(I64:I70)</f>
        <v>168000</v>
      </c>
      <c r="J71" s="47">
        <f>SUM(J64:J70)</f>
        <v>205102</v>
      </c>
      <c r="K71" s="106">
        <f>SUM(K64:K70)</f>
        <v>343544</v>
      </c>
      <c r="L71" s="107">
        <f>+K71/J71*100</f>
        <v>167.49909800977073</v>
      </c>
      <c r="M71" s="105">
        <f t="shared" si="1"/>
        <v>204219</v>
      </c>
      <c r="N71" s="47">
        <f t="shared" si="2"/>
        <v>250785</v>
      </c>
      <c r="O71" s="47">
        <f t="shared" si="3"/>
        <v>392555</v>
      </c>
      <c r="P71" s="278">
        <f t="shared" si="4"/>
        <v>156.5304942480611</v>
      </c>
    </row>
    <row r="72" spans="1:16" ht="21" customHeight="1" outlineLevel="2">
      <c r="A72" s="108"/>
      <c r="B72" s="36"/>
      <c r="C72" s="36"/>
      <c r="D72" s="202"/>
      <c r="E72" s="101"/>
      <c r="F72" s="43"/>
      <c r="G72" s="102"/>
      <c r="H72" s="103"/>
      <c r="I72" s="101"/>
      <c r="J72" s="43"/>
      <c r="K72" s="102"/>
      <c r="L72" s="103"/>
      <c r="M72" s="101"/>
      <c r="N72" s="43"/>
      <c r="O72" s="43"/>
      <c r="P72" s="143"/>
    </row>
    <row r="73" spans="1:16" ht="21" customHeight="1" outlineLevel="3">
      <c r="A73" s="30">
        <v>3</v>
      </c>
      <c r="B73" s="36">
        <v>37</v>
      </c>
      <c r="C73" s="36">
        <v>3722</v>
      </c>
      <c r="D73" s="202" t="s">
        <v>95</v>
      </c>
      <c r="E73" s="101">
        <v>105683</v>
      </c>
      <c r="F73" s="37">
        <v>105683</v>
      </c>
      <c r="G73" s="88">
        <v>130671</v>
      </c>
      <c r="H73" s="103">
        <f aca="true" t="shared" si="5" ref="H73:H124">+G73/F73*100</f>
        <v>123.64429473046754</v>
      </c>
      <c r="I73" s="101"/>
      <c r="J73" s="43"/>
      <c r="K73" s="102">
        <v>32</v>
      </c>
      <c r="L73" s="103"/>
      <c r="M73" s="101">
        <f aca="true" t="shared" si="6" ref="M73:M122">+E73+I73</f>
        <v>105683</v>
      </c>
      <c r="N73" s="43">
        <f aca="true" t="shared" si="7" ref="N73:N122">+F73+J73</f>
        <v>105683</v>
      </c>
      <c r="O73" s="43">
        <f aca="true" t="shared" si="8" ref="O73:O122">+G73+K73</f>
        <v>130703</v>
      </c>
      <c r="P73" s="143">
        <f aca="true" t="shared" si="9" ref="P73:P124">+O73/N73*100</f>
        <v>123.67457396175354</v>
      </c>
    </row>
    <row r="74" spans="1:16" ht="21" customHeight="1" outlineLevel="3">
      <c r="A74" s="30">
        <v>3</v>
      </c>
      <c r="B74" s="36">
        <v>37</v>
      </c>
      <c r="C74" s="36">
        <v>3725</v>
      </c>
      <c r="D74" s="202" t="s">
        <v>96</v>
      </c>
      <c r="E74" s="101">
        <v>125800</v>
      </c>
      <c r="F74" s="37">
        <v>155256</v>
      </c>
      <c r="G74" s="88">
        <v>124251</v>
      </c>
      <c r="H74" s="103">
        <f t="shared" si="5"/>
        <v>80.02975730406554</v>
      </c>
      <c r="I74" s="101"/>
      <c r="J74" s="43"/>
      <c r="K74" s="102"/>
      <c r="L74" s="103"/>
      <c r="M74" s="101">
        <f t="shared" si="6"/>
        <v>125800</v>
      </c>
      <c r="N74" s="43">
        <f t="shared" si="7"/>
        <v>155256</v>
      </c>
      <c r="O74" s="43">
        <f t="shared" si="8"/>
        <v>124251</v>
      </c>
      <c r="P74" s="143">
        <f t="shared" si="9"/>
        <v>80.02975730406554</v>
      </c>
    </row>
    <row r="75" spans="1:16" ht="21" customHeight="1" outlineLevel="3">
      <c r="A75" s="30">
        <v>3</v>
      </c>
      <c r="B75" s="36">
        <v>37</v>
      </c>
      <c r="C75" s="36">
        <v>3729</v>
      </c>
      <c r="D75" s="202" t="s">
        <v>97</v>
      </c>
      <c r="E75" s="101">
        <v>8300</v>
      </c>
      <c r="F75" s="37">
        <v>8300</v>
      </c>
      <c r="G75" s="88">
        <v>3710</v>
      </c>
      <c r="H75" s="103">
        <f t="shared" si="5"/>
        <v>44.69879518072289</v>
      </c>
      <c r="I75" s="101"/>
      <c r="J75" s="43"/>
      <c r="K75" s="102"/>
      <c r="L75" s="120"/>
      <c r="M75" s="101">
        <f t="shared" si="6"/>
        <v>8300</v>
      </c>
      <c r="N75" s="43">
        <f t="shared" si="7"/>
        <v>8300</v>
      </c>
      <c r="O75" s="43">
        <f t="shared" si="8"/>
        <v>3710</v>
      </c>
      <c r="P75" s="143">
        <f t="shared" si="9"/>
        <v>44.69879518072289</v>
      </c>
    </row>
    <row r="76" spans="1:16" ht="21" customHeight="1" outlineLevel="3">
      <c r="A76" s="30">
        <v>3</v>
      </c>
      <c r="B76" s="36">
        <v>37</v>
      </c>
      <c r="C76" s="36">
        <v>3745</v>
      </c>
      <c r="D76" s="202" t="s">
        <v>98</v>
      </c>
      <c r="E76" s="101">
        <v>508</v>
      </c>
      <c r="F76" s="37">
        <v>978</v>
      </c>
      <c r="G76" s="88">
        <v>1482</v>
      </c>
      <c r="H76" s="103">
        <f t="shared" si="5"/>
        <v>151.53374233128832</v>
      </c>
      <c r="I76" s="101"/>
      <c r="J76" s="43"/>
      <c r="K76" s="102"/>
      <c r="L76" s="103"/>
      <c r="M76" s="101">
        <f t="shared" si="6"/>
        <v>508</v>
      </c>
      <c r="N76" s="43">
        <f t="shared" si="7"/>
        <v>978</v>
      </c>
      <c r="O76" s="43">
        <f t="shared" si="8"/>
        <v>1482</v>
      </c>
      <c r="P76" s="143">
        <f t="shared" si="9"/>
        <v>151.53374233128832</v>
      </c>
    </row>
    <row r="77" spans="1:16" ht="21" customHeight="1" outlineLevel="3">
      <c r="A77" s="30">
        <v>3</v>
      </c>
      <c r="B77" s="36">
        <v>37</v>
      </c>
      <c r="C77" s="36">
        <v>3749</v>
      </c>
      <c r="D77" s="202" t="s">
        <v>99</v>
      </c>
      <c r="E77" s="101">
        <v>970</v>
      </c>
      <c r="F77" s="37">
        <v>970</v>
      </c>
      <c r="G77" s="88">
        <v>1219</v>
      </c>
      <c r="H77" s="103">
        <f t="shared" si="5"/>
        <v>125.6701030927835</v>
      </c>
      <c r="I77" s="101"/>
      <c r="J77" s="43"/>
      <c r="K77" s="102"/>
      <c r="L77" s="103"/>
      <c r="M77" s="101">
        <f t="shared" si="6"/>
        <v>970</v>
      </c>
      <c r="N77" s="43">
        <f t="shared" si="7"/>
        <v>970</v>
      </c>
      <c r="O77" s="43">
        <f t="shared" si="8"/>
        <v>1219</v>
      </c>
      <c r="P77" s="143">
        <f t="shared" si="9"/>
        <v>125.6701030927835</v>
      </c>
    </row>
    <row r="78" spans="1:16" ht="21" customHeight="1" outlineLevel="2">
      <c r="A78" s="109">
        <v>3</v>
      </c>
      <c r="B78" s="40">
        <v>37</v>
      </c>
      <c r="C78" s="46"/>
      <c r="D78" s="203" t="s">
        <v>124</v>
      </c>
      <c r="E78" s="105">
        <v>241261</v>
      </c>
      <c r="F78" s="47">
        <v>271187</v>
      </c>
      <c r="G78" s="106">
        <v>261333</v>
      </c>
      <c r="H78" s="107">
        <f t="shared" si="5"/>
        <v>96.36634499441344</v>
      </c>
      <c r="I78" s="105"/>
      <c r="J78" s="47"/>
      <c r="K78" s="106">
        <f>SUM(K73:K77)</f>
        <v>32</v>
      </c>
      <c r="L78" s="107"/>
      <c r="M78" s="105">
        <f t="shared" si="6"/>
        <v>241261</v>
      </c>
      <c r="N78" s="47">
        <f t="shared" si="7"/>
        <v>271187</v>
      </c>
      <c r="O78" s="47">
        <f t="shared" si="8"/>
        <v>261365</v>
      </c>
      <c r="P78" s="278">
        <f t="shared" si="9"/>
        <v>96.378144970076</v>
      </c>
    </row>
    <row r="79" spans="1:16" ht="21" customHeight="1" outlineLevel="2" thickBot="1">
      <c r="A79" s="112"/>
      <c r="B79" s="42"/>
      <c r="C79" s="42"/>
      <c r="D79" s="204"/>
      <c r="E79" s="113"/>
      <c r="F79" s="114"/>
      <c r="G79" s="115"/>
      <c r="H79" s="116"/>
      <c r="I79" s="113"/>
      <c r="J79" s="114"/>
      <c r="K79" s="115"/>
      <c r="L79" s="116"/>
      <c r="M79" s="113"/>
      <c r="N79" s="114"/>
      <c r="O79" s="114"/>
      <c r="P79" s="279"/>
    </row>
    <row r="80" spans="1:16" ht="21" customHeight="1" outlineLevel="1" thickBot="1" thickTop="1">
      <c r="A80" s="110">
        <v>3</v>
      </c>
      <c r="B80" s="76"/>
      <c r="C80" s="76"/>
      <c r="D80" s="200" t="s">
        <v>125</v>
      </c>
      <c r="E80" s="77">
        <v>321423</v>
      </c>
      <c r="F80" s="77">
        <v>362973</v>
      </c>
      <c r="G80" s="78">
        <v>359063</v>
      </c>
      <c r="H80" s="79">
        <f t="shared" si="5"/>
        <v>98.92278489033619</v>
      </c>
      <c r="I80" s="78">
        <f>+I78+I71+I62+I43</f>
        <v>168000</v>
      </c>
      <c r="J80" s="78">
        <f>+J78+J71+J62+J43</f>
        <v>205642</v>
      </c>
      <c r="K80" s="78">
        <f>+K78+K71+K62+K43</f>
        <v>344185</v>
      </c>
      <c r="L80" s="79">
        <v>167.4</v>
      </c>
      <c r="M80" s="77">
        <f t="shared" si="6"/>
        <v>489423</v>
      </c>
      <c r="N80" s="48">
        <f t="shared" si="7"/>
        <v>568615</v>
      </c>
      <c r="O80" s="48">
        <f t="shared" si="8"/>
        <v>703248</v>
      </c>
      <c r="P80" s="275">
        <f t="shared" si="9"/>
        <v>123.67735638349322</v>
      </c>
    </row>
    <row r="81" spans="1:16" ht="21" customHeight="1" outlineLevel="1" thickTop="1">
      <c r="A81" s="111"/>
      <c r="B81" s="51"/>
      <c r="C81" s="51"/>
      <c r="D81" s="205"/>
      <c r="E81" s="87"/>
      <c r="F81" s="37"/>
      <c r="G81" s="88"/>
      <c r="H81" s="89"/>
      <c r="I81" s="87"/>
      <c r="J81" s="37"/>
      <c r="K81" s="88"/>
      <c r="L81" s="89"/>
      <c r="M81" s="87"/>
      <c r="N81" s="37"/>
      <c r="O81" s="37"/>
      <c r="P81" s="142"/>
    </row>
    <row r="82" spans="1:16" ht="21" customHeight="1" outlineLevel="3">
      <c r="A82" s="30">
        <v>4</v>
      </c>
      <c r="B82" s="36">
        <v>43</v>
      </c>
      <c r="C82" s="36">
        <v>4312</v>
      </c>
      <c r="D82" s="202" t="s">
        <v>100</v>
      </c>
      <c r="E82" s="101">
        <v>9000</v>
      </c>
      <c r="F82" s="37">
        <v>9000</v>
      </c>
      <c r="G82" s="88">
        <v>9580</v>
      </c>
      <c r="H82" s="103">
        <f t="shared" si="5"/>
        <v>106.44444444444446</v>
      </c>
      <c r="I82" s="101"/>
      <c r="J82" s="43"/>
      <c r="K82" s="102"/>
      <c r="L82" s="103"/>
      <c r="M82" s="101">
        <f t="shared" si="6"/>
        <v>9000</v>
      </c>
      <c r="N82" s="43">
        <f t="shared" si="7"/>
        <v>9000</v>
      </c>
      <c r="O82" s="43">
        <f t="shared" si="8"/>
        <v>9580</v>
      </c>
      <c r="P82" s="143">
        <f t="shared" si="9"/>
        <v>106.44444444444446</v>
      </c>
    </row>
    <row r="83" spans="1:16" ht="21" customHeight="1" outlineLevel="3">
      <c r="A83" s="30">
        <v>4</v>
      </c>
      <c r="B83" s="36">
        <v>43</v>
      </c>
      <c r="C83" s="36">
        <v>4313</v>
      </c>
      <c r="D83" s="202" t="s">
        <v>101</v>
      </c>
      <c r="E83" s="101">
        <v>1100</v>
      </c>
      <c r="F83" s="37">
        <v>1100</v>
      </c>
      <c r="G83" s="88">
        <v>1260</v>
      </c>
      <c r="H83" s="103">
        <f t="shared" si="5"/>
        <v>114.54545454545455</v>
      </c>
      <c r="I83" s="101"/>
      <c r="J83" s="43"/>
      <c r="K83" s="102"/>
      <c r="L83" s="103"/>
      <c r="M83" s="101">
        <f t="shared" si="6"/>
        <v>1100</v>
      </c>
      <c r="N83" s="43">
        <f t="shared" si="7"/>
        <v>1100</v>
      </c>
      <c r="O83" s="43">
        <f t="shared" si="8"/>
        <v>1260</v>
      </c>
      <c r="P83" s="143">
        <f t="shared" si="9"/>
        <v>114.54545454545455</v>
      </c>
    </row>
    <row r="84" spans="1:16" ht="21" customHeight="1" outlineLevel="3">
      <c r="A84" s="30">
        <v>4</v>
      </c>
      <c r="B84" s="36">
        <v>43</v>
      </c>
      <c r="C84" s="36">
        <v>4314</v>
      </c>
      <c r="D84" s="202" t="s">
        <v>102</v>
      </c>
      <c r="E84" s="101">
        <v>4257</v>
      </c>
      <c r="F84" s="37">
        <v>4405</v>
      </c>
      <c r="G84" s="88">
        <v>5769</v>
      </c>
      <c r="H84" s="103">
        <f t="shared" si="5"/>
        <v>130.96481271282633</v>
      </c>
      <c r="I84" s="101"/>
      <c r="J84" s="43"/>
      <c r="K84" s="102"/>
      <c r="L84" s="103"/>
      <c r="M84" s="101">
        <f t="shared" si="6"/>
        <v>4257</v>
      </c>
      <c r="N84" s="43">
        <f t="shared" si="7"/>
        <v>4405</v>
      </c>
      <c r="O84" s="43">
        <f t="shared" si="8"/>
        <v>5769</v>
      </c>
      <c r="P84" s="143">
        <f t="shared" si="9"/>
        <v>130.96481271282633</v>
      </c>
    </row>
    <row r="85" spans="1:16" ht="21" customHeight="1" outlineLevel="3">
      <c r="A85" s="30">
        <v>4</v>
      </c>
      <c r="B85" s="36">
        <v>43</v>
      </c>
      <c r="C85" s="36">
        <v>4316</v>
      </c>
      <c r="D85" s="202" t="s">
        <v>103</v>
      </c>
      <c r="E85" s="101">
        <v>61500</v>
      </c>
      <c r="F85" s="37">
        <v>61500</v>
      </c>
      <c r="G85" s="88">
        <v>64113</v>
      </c>
      <c r="H85" s="103">
        <f t="shared" si="5"/>
        <v>104.24878048780488</v>
      </c>
      <c r="I85" s="101"/>
      <c r="J85" s="43"/>
      <c r="K85" s="102"/>
      <c r="L85" s="103"/>
      <c r="M85" s="101">
        <f t="shared" si="6"/>
        <v>61500</v>
      </c>
      <c r="N85" s="43">
        <f t="shared" si="7"/>
        <v>61500</v>
      </c>
      <c r="O85" s="43">
        <f t="shared" si="8"/>
        <v>64113</v>
      </c>
      <c r="P85" s="143">
        <f t="shared" si="9"/>
        <v>104.24878048780488</v>
      </c>
    </row>
    <row r="86" spans="1:16" ht="21" customHeight="1" outlineLevel="3">
      <c r="A86" s="30">
        <v>4</v>
      </c>
      <c r="B86" s="36">
        <v>43</v>
      </c>
      <c r="C86" s="36">
        <v>4319</v>
      </c>
      <c r="D86" s="202" t="s">
        <v>104</v>
      </c>
      <c r="E86" s="101">
        <v>14000</v>
      </c>
      <c r="F86" s="37">
        <v>12775</v>
      </c>
      <c r="G86" s="88">
        <v>11581</v>
      </c>
      <c r="H86" s="103">
        <f t="shared" si="5"/>
        <v>90.65362035225048</v>
      </c>
      <c r="I86" s="101"/>
      <c r="J86" s="43"/>
      <c r="K86" s="102"/>
      <c r="L86" s="103"/>
      <c r="M86" s="101">
        <f t="shared" si="6"/>
        <v>14000</v>
      </c>
      <c r="N86" s="43">
        <f t="shared" si="7"/>
        <v>12775</v>
      </c>
      <c r="O86" s="43">
        <f t="shared" si="8"/>
        <v>11581</v>
      </c>
      <c r="P86" s="143">
        <f t="shared" si="9"/>
        <v>90.65362035225048</v>
      </c>
    </row>
    <row r="87" spans="1:16" ht="21" customHeight="1" outlineLevel="3">
      <c r="A87" s="30">
        <v>4</v>
      </c>
      <c r="B87" s="36">
        <v>43</v>
      </c>
      <c r="C87" s="36">
        <v>4329</v>
      </c>
      <c r="D87" s="202" t="s">
        <v>160</v>
      </c>
      <c r="E87" s="101"/>
      <c r="F87" s="37"/>
      <c r="G87" s="88">
        <v>389</v>
      </c>
      <c r="H87" s="103"/>
      <c r="I87" s="101"/>
      <c r="J87" s="43"/>
      <c r="K87" s="102"/>
      <c r="L87" s="103"/>
      <c r="M87" s="101"/>
      <c r="N87" s="43"/>
      <c r="O87" s="43">
        <f t="shared" si="8"/>
        <v>389</v>
      </c>
      <c r="P87" s="143"/>
    </row>
    <row r="88" spans="1:16" ht="21" customHeight="1" outlineLevel="3">
      <c r="A88" s="30">
        <v>4</v>
      </c>
      <c r="B88" s="36">
        <v>43</v>
      </c>
      <c r="C88" s="36">
        <v>4332</v>
      </c>
      <c r="D88" s="202" t="s">
        <v>105</v>
      </c>
      <c r="E88" s="101">
        <v>100</v>
      </c>
      <c r="F88" s="37">
        <v>100</v>
      </c>
      <c r="G88" s="88">
        <v>105</v>
      </c>
      <c r="H88" s="103">
        <f t="shared" si="5"/>
        <v>105</v>
      </c>
      <c r="I88" s="101"/>
      <c r="J88" s="43"/>
      <c r="K88" s="102"/>
      <c r="L88" s="103"/>
      <c r="M88" s="101">
        <f t="shared" si="6"/>
        <v>100</v>
      </c>
      <c r="N88" s="43">
        <f t="shared" si="7"/>
        <v>100</v>
      </c>
      <c r="O88" s="43">
        <f t="shared" si="8"/>
        <v>105</v>
      </c>
      <c r="P88" s="143">
        <f t="shared" si="9"/>
        <v>105</v>
      </c>
    </row>
    <row r="89" spans="1:16" ht="21" customHeight="1" outlineLevel="3">
      <c r="A89" s="30">
        <v>4</v>
      </c>
      <c r="B89" s="36">
        <v>43</v>
      </c>
      <c r="C89" s="36">
        <v>4333</v>
      </c>
      <c r="D89" s="202" t="s">
        <v>106</v>
      </c>
      <c r="E89" s="101">
        <v>200</v>
      </c>
      <c r="F89" s="37">
        <v>200</v>
      </c>
      <c r="G89" s="88">
        <v>206</v>
      </c>
      <c r="H89" s="103">
        <f t="shared" si="5"/>
        <v>103</v>
      </c>
      <c r="I89" s="101"/>
      <c r="J89" s="43"/>
      <c r="K89" s="102"/>
      <c r="L89" s="103"/>
      <c r="M89" s="101">
        <f t="shared" si="6"/>
        <v>200</v>
      </c>
      <c r="N89" s="43">
        <f t="shared" si="7"/>
        <v>200</v>
      </c>
      <c r="O89" s="43">
        <f t="shared" si="8"/>
        <v>206</v>
      </c>
      <c r="P89" s="143">
        <f t="shared" si="9"/>
        <v>103</v>
      </c>
    </row>
    <row r="90" spans="1:16" ht="21" customHeight="1" outlineLevel="3">
      <c r="A90" s="30">
        <v>4</v>
      </c>
      <c r="B90" s="36">
        <v>43</v>
      </c>
      <c r="C90" s="36">
        <v>4339</v>
      </c>
      <c r="D90" s="202" t="s">
        <v>161</v>
      </c>
      <c r="E90" s="101"/>
      <c r="F90" s="37"/>
      <c r="G90" s="88">
        <v>2</v>
      </c>
      <c r="H90" s="103"/>
      <c r="I90" s="101"/>
      <c r="J90" s="43"/>
      <c r="K90" s="102"/>
      <c r="L90" s="103"/>
      <c r="M90" s="101"/>
      <c r="N90" s="43"/>
      <c r="O90" s="43">
        <f t="shared" si="8"/>
        <v>2</v>
      </c>
      <c r="P90" s="143"/>
    </row>
    <row r="91" spans="1:16" ht="21" customHeight="1" outlineLevel="3">
      <c r="A91" s="30">
        <v>4</v>
      </c>
      <c r="B91" s="36">
        <v>43</v>
      </c>
      <c r="C91" s="36">
        <v>4341</v>
      </c>
      <c r="D91" s="202" t="s">
        <v>107</v>
      </c>
      <c r="E91" s="101">
        <v>130</v>
      </c>
      <c r="F91" s="37">
        <v>130</v>
      </c>
      <c r="G91" s="88">
        <v>210</v>
      </c>
      <c r="H91" s="103">
        <f t="shared" si="5"/>
        <v>161.53846153846155</v>
      </c>
      <c r="I91" s="101"/>
      <c r="J91" s="43"/>
      <c r="K91" s="102"/>
      <c r="L91" s="103"/>
      <c r="M91" s="101">
        <f t="shared" si="6"/>
        <v>130</v>
      </c>
      <c r="N91" s="43">
        <f t="shared" si="7"/>
        <v>130</v>
      </c>
      <c r="O91" s="43">
        <f t="shared" si="8"/>
        <v>210</v>
      </c>
      <c r="P91" s="143">
        <f t="shared" si="9"/>
        <v>161.53846153846155</v>
      </c>
    </row>
    <row r="92" spans="1:16" ht="21" customHeight="1" outlineLevel="3">
      <c r="A92" s="30">
        <v>4</v>
      </c>
      <c r="B92" s="36">
        <v>43</v>
      </c>
      <c r="C92" s="36">
        <v>4342</v>
      </c>
      <c r="D92" s="202" t="s">
        <v>108</v>
      </c>
      <c r="E92" s="101"/>
      <c r="F92" s="37">
        <v>49</v>
      </c>
      <c r="G92" s="88">
        <v>50</v>
      </c>
      <c r="H92" s="103">
        <f t="shared" si="5"/>
        <v>102.04081632653062</v>
      </c>
      <c r="I92" s="101"/>
      <c r="J92" s="43"/>
      <c r="K92" s="102"/>
      <c r="L92" s="103"/>
      <c r="M92" s="101"/>
      <c r="N92" s="43">
        <f t="shared" si="7"/>
        <v>49</v>
      </c>
      <c r="O92" s="43">
        <f t="shared" si="8"/>
        <v>50</v>
      </c>
      <c r="P92" s="143">
        <f t="shared" si="9"/>
        <v>102.04081632653062</v>
      </c>
    </row>
    <row r="93" spans="1:16" ht="21" customHeight="1" outlineLevel="2">
      <c r="A93" s="109">
        <v>4</v>
      </c>
      <c r="B93" s="40">
        <v>43</v>
      </c>
      <c r="C93" s="46"/>
      <c r="D93" s="203" t="s">
        <v>137</v>
      </c>
      <c r="E93" s="105">
        <v>90287</v>
      </c>
      <c r="F93" s="47">
        <v>89259</v>
      </c>
      <c r="G93" s="106">
        <v>93265</v>
      </c>
      <c r="H93" s="107">
        <f t="shared" si="5"/>
        <v>104.48806282839827</v>
      </c>
      <c r="I93" s="105"/>
      <c r="J93" s="47"/>
      <c r="K93" s="106"/>
      <c r="L93" s="107"/>
      <c r="M93" s="105">
        <f t="shared" si="6"/>
        <v>90287</v>
      </c>
      <c r="N93" s="47">
        <f t="shared" si="7"/>
        <v>89259</v>
      </c>
      <c r="O93" s="47">
        <f t="shared" si="8"/>
        <v>93265</v>
      </c>
      <c r="P93" s="278">
        <f t="shared" si="9"/>
        <v>104.48806282839827</v>
      </c>
    </row>
    <row r="94" spans="1:16" ht="21" customHeight="1" outlineLevel="2" thickBot="1">
      <c r="A94" s="112"/>
      <c r="B94" s="42"/>
      <c r="C94" s="42"/>
      <c r="D94" s="204"/>
      <c r="E94" s="113"/>
      <c r="F94" s="114"/>
      <c r="G94" s="115"/>
      <c r="H94" s="116"/>
      <c r="I94" s="113"/>
      <c r="J94" s="114"/>
      <c r="K94" s="115"/>
      <c r="L94" s="116"/>
      <c r="M94" s="113"/>
      <c r="N94" s="114"/>
      <c r="O94" s="114"/>
      <c r="P94" s="279"/>
    </row>
    <row r="95" spans="1:16" ht="21" customHeight="1" outlineLevel="1" thickBot="1" thickTop="1">
      <c r="A95" s="110">
        <v>4</v>
      </c>
      <c r="B95" s="76"/>
      <c r="C95" s="76"/>
      <c r="D95" s="200" t="s">
        <v>138</v>
      </c>
      <c r="E95" s="77">
        <v>90287</v>
      </c>
      <c r="F95" s="77">
        <v>89259</v>
      </c>
      <c r="G95" s="78">
        <v>93265</v>
      </c>
      <c r="H95" s="79">
        <f t="shared" si="5"/>
        <v>104.48806282839827</v>
      </c>
      <c r="I95" s="77"/>
      <c r="J95" s="48"/>
      <c r="K95" s="78"/>
      <c r="L95" s="79"/>
      <c r="M95" s="77">
        <f t="shared" si="6"/>
        <v>90287</v>
      </c>
      <c r="N95" s="48">
        <f t="shared" si="7"/>
        <v>89259</v>
      </c>
      <c r="O95" s="48">
        <f t="shared" si="8"/>
        <v>93265</v>
      </c>
      <c r="P95" s="275">
        <f t="shared" si="9"/>
        <v>104.48806282839827</v>
      </c>
    </row>
    <row r="96" spans="1:16" ht="21" customHeight="1" outlineLevel="1" thickTop="1">
      <c r="A96" s="111"/>
      <c r="B96" s="51"/>
      <c r="C96" s="51"/>
      <c r="D96" s="205"/>
      <c r="E96" s="87"/>
      <c r="F96" s="37"/>
      <c r="G96" s="88"/>
      <c r="H96" s="89"/>
      <c r="I96" s="87"/>
      <c r="J96" s="37"/>
      <c r="K96" s="88"/>
      <c r="L96" s="89"/>
      <c r="M96" s="87"/>
      <c r="N96" s="37"/>
      <c r="O96" s="37"/>
      <c r="P96" s="142"/>
    </row>
    <row r="97" spans="1:16" ht="21" customHeight="1" outlineLevel="3">
      <c r="A97" s="30">
        <v>5</v>
      </c>
      <c r="B97" s="36">
        <v>52</v>
      </c>
      <c r="C97" s="36">
        <v>5212</v>
      </c>
      <c r="D97" s="202" t="s">
        <v>109</v>
      </c>
      <c r="E97" s="101">
        <v>40</v>
      </c>
      <c r="F97" s="37">
        <v>40</v>
      </c>
      <c r="G97" s="88">
        <v>43</v>
      </c>
      <c r="H97" s="103">
        <f t="shared" si="5"/>
        <v>107.5</v>
      </c>
      <c r="I97" s="101"/>
      <c r="J97" s="43"/>
      <c r="K97" s="102"/>
      <c r="L97" s="103"/>
      <c r="M97" s="101">
        <f t="shared" si="6"/>
        <v>40</v>
      </c>
      <c r="N97" s="43">
        <f t="shared" si="7"/>
        <v>40</v>
      </c>
      <c r="O97" s="43">
        <f t="shared" si="8"/>
        <v>43</v>
      </c>
      <c r="P97" s="143">
        <f t="shared" si="9"/>
        <v>107.5</v>
      </c>
    </row>
    <row r="98" spans="1:16" ht="21" customHeight="1" outlineLevel="2">
      <c r="A98" s="109">
        <v>5</v>
      </c>
      <c r="B98" s="40">
        <v>52</v>
      </c>
      <c r="C98" s="46"/>
      <c r="D98" s="203" t="s">
        <v>126</v>
      </c>
      <c r="E98" s="105">
        <v>40</v>
      </c>
      <c r="F98" s="47">
        <v>40</v>
      </c>
      <c r="G98" s="106">
        <v>43</v>
      </c>
      <c r="H98" s="107">
        <f t="shared" si="5"/>
        <v>107.5</v>
      </c>
      <c r="I98" s="105"/>
      <c r="J98" s="47"/>
      <c r="K98" s="106"/>
      <c r="L98" s="107"/>
      <c r="M98" s="105">
        <f t="shared" si="6"/>
        <v>40</v>
      </c>
      <c r="N98" s="47">
        <f t="shared" si="7"/>
        <v>40</v>
      </c>
      <c r="O98" s="47">
        <f t="shared" si="8"/>
        <v>43</v>
      </c>
      <c r="P98" s="278">
        <f t="shared" si="9"/>
        <v>107.5</v>
      </c>
    </row>
    <row r="99" spans="1:16" ht="21" customHeight="1" outlineLevel="2">
      <c r="A99" s="108"/>
      <c r="B99" s="36"/>
      <c r="C99" s="36"/>
      <c r="D99" s="202"/>
      <c r="E99" s="101"/>
      <c r="F99" s="43"/>
      <c r="G99" s="102"/>
      <c r="H99" s="103"/>
      <c r="I99" s="101"/>
      <c r="J99" s="43"/>
      <c r="K99" s="102"/>
      <c r="L99" s="103"/>
      <c r="M99" s="101"/>
      <c r="N99" s="43"/>
      <c r="O99" s="43"/>
      <c r="P99" s="143"/>
    </row>
    <row r="100" spans="1:16" ht="21" customHeight="1" outlineLevel="3">
      <c r="A100" s="30">
        <v>5</v>
      </c>
      <c r="B100" s="36">
        <v>53</v>
      </c>
      <c r="C100" s="36">
        <v>5311</v>
      </c>
      <c r="D100" s="202" t="s">
        <v>110</v>
      </c>
      <c r="E100" s="101">
        <v>8250</v>
      </c>
      <c r="F100" s="37">
        <v>8250</v>
      </c>
      <c r="G100" s="88">
        <v>10607</v>
      </c>
      <c r="H100" s="103">
        <f t="shared" si="5"/>
        <v>128.569696969697</v>
      </c>
      <c r="I100" s="101">
        <v>350</v>
      </c>
      <c r="J100" s="43">
        <v>350</v>
      </c>
      <c r="K100" s="102">
        <v>523</v>
      </c>
      <c r="L100" s="103">
        <v>149.4</v>
      </c>
      <c r="M100" s="101">
        <f t="shared" si="6"/>
        <v>8600</v>
      </c>
      <c r="N100" s="43">
        <f t="shared" si="7"/>
        <v>8600</v>
      </c>
      <c r="O100" s="43">
        <f t="shared" si="8"/>
        <v>11130</v>
      </c>
      <c r="P100" s="143">
        <f t="shared" si="9"/>
        <v>129.41860465116278</v>
      </c>
    </row>
    <row r="101" spans="1:16" ht="21" customHeight="1" outlineLevel="2">
      <c r="A101" s="109">
        <v>5</v>
      </c>
      <c r="B101" s="40">
        <v>53</v>
      </c>
      <c r="C101" s="46"/>
      <c r="D101" s="208" t="s">
        <v>110</v>
      </c>
      <c r="E101" s="105">
        <v>8250</v>
      </c>
      <c r="F101" s="47">
        <v>8250</v>
      </c>
      <c r="G101" s="106">
        <v>10607</v>
      </c>
      <c r="H101" s="107">
        <f t="shared" si="5"/>
        <v>128.569696969697</v>
      </c>
      <c r="I101" s="105">
        <f>SUM(I100)</f>
        <v>350</v>
      </c>
      <c r="J101" s="47">
        <f>SUM(J100)</f>
        <v>350</v>
      </c>
      <c r="K101" s="106">
        <f>SUM(K100)</f>
        <v>523</v>
      </c>
      <c r="L101" s="107">
        <v>149.4</v>
      </c>
      <c r="M101" s="105">
        <f t="shared" si="6"/>
        <v>8600</v>
      </c>
      <c r="N101" s="47">
        <f t="shared" si="7"/>
        <v>8600</v>
      </c>
      <c r="O101" s="47">
        <f t="shared" si="8"/>
        <v>11130</v>
      </c>
      <c r="P101" s="278">
        <f t="shared" si="9"/>
        <v>129.41860465116278</v>
      </c>
    </row>
    <row r="102" spans="1:16" ht="21" customHeight="1" outlineLevel="2">
      <c r="A102" s="30"/>
      <c r="B102" s="36"/>
      <c r="C102" s="36"/>
      <c r="D102" s="202"/>
      <c r="E102" s="101"/>
      <c r="F102" s="43"/>
      <c r="G102" s="102"/>
      <c r="H102" s="103"/>
      <c r="I102" s="101"/>
      <c r="J102" s="43"/>
      <c r="K102" s="102"/>
      <c r="L102" s="103"/>
      <c r="M102" s="101"/>
      <c r="N102" s="43"/>
      <c r="O102" s="43"/>
      <c r="P102" s="143"/>
    </row>
    <row r="103" spans="1:16" ht="21" customHeight="1" outlineLevel="2">
      <c r="A103" s="30">
        <v>5</v>
      </c>
      <c r="B103" s="36">
        <v>55</v>
      </c>
      <c r="C103" s="36">
        <v>5511</v>
      </c>
      <c r="D103" s="202" t="s">
        <v>162</v>
      </c>
      <c r="E103" s="101"/>
      <c r="F103" s="37"/>
      <c r="G103" s="88">
        <v>7</v>
      </c>
      <c r="H103" s="103"/>
      <c r="I103" s="101"/>
      <c r="J103" s="43"/>
      <c r="K103" s="102"/>
      <c r="L103" s="103"/>
      <c r="M103" s="101"/>
      <c r="N103" s="43"/>
      <c r="O103" s="43">
        <f t="shared" si="8"/>
        <v>7</v>
      </c>
      <c r="P103" s="143"/>
    </row>
    <row r="104" spans="1:16" ht="21" customHeight="1" outlineLevel="2">
      <c r="A104" s="109">
        <v>5</v>
      </c>
      <c r="B104" s="40">
        <v>55</v>
      </c>
      <c r="C104" s="46"/>
      <c r="D104" s="203" t="s">
        <v>156</v>
      </c>
      <c r="E104" s="105"/>
      <c r="F104" s="47"/>
      <c r="G104" s="106">
        <v>7</v>
      </c>
      <c r="H104" s="107"/>
      <c r="I104" s="105"/>
      <c r="J104" s="47"/>
      <c r="K104" s="106"/>
      <c r="L104" s="107"/>
      <c r="M104" s="105"/>
      <c r="N104" s="47"/>
      <c r="O104" s="47">
        <f t="shared" si="8"/>
        <v>7</v>
      </c>
      <c r="P104" s="278"/>
    </row>
    <row r="105" spans="1:16" ht="21" customHeight="1" outlineLevel="2" thickBot="1">
      <c r="A105" s="108"/>
      <c r="B105" s="36"/>
      <c r="C105" s="36"/>
      <c r="D105" s="202"/>
      <c r="E105" s="101"/>
      <c r="F105" s="43"/>
      <c r="G105" s="102"/>
      <c r="H105" s="103"/>
      <c r="I105" s="101"/>
      <c r="J105" s="43"/>
      <c r="K105" s="102"/>
      <c r="L105" s="103"/>
      <c r="M105" s="101"/>
      <c r="N105" s="43"/>
      <c r="O105" s="43"/>
      <c r="P105" s="143"/>
    </row>
    <row r="106" spans="1:16" ht="21" customHeight="1" outlineLevel="1" thickBot="1" thickTop="1">
      <c r="A106" s="110">
        <v>5</v>
      </c>
      <c r="B106" s="76"/>
      <c r="C106" s="76"/>
      <c r="D106" s="200" t="s">
        <v>127</v>
      </c>
      <c r="E106" s="77">
        <v>8290</v>
      </c>
      <c r="F106" s="77">
        <v>8290</v>
      </c>
      <c r="G106" s="78">
        <v>10657</v>
      </c>
      <c r="H106" s="79">
        <f t="shared" si="5"/>
        <v>128.5524728588661</v>
      </c>
      <c r="I106" s="77">
        <f>+I101</f>
        <v>350</v>
      </c>
      <c r="J106" s="77">
        <f>+J101</f>
        <v>350</v>
      </c>
      <c r="K106" s="78">
        <f>+K101</f>
        <v>523</v>
      </c>
      <c r="L106" s="79">
        <v>149.4</v>
      </c>
      <c r="M106" s="77">
        <f t="shared" si="6"/>
        <v>8640</v>
      </c>
      <c r="N106" s="48">
        <f t="shared" si="7"/>
        <v>8640</v>
      </c>
      <c r="O106" s="48">
        <f t="shared" si="8"/>
        <v>11180</v>
      </c>
      <c r="P106" s="275">
        <f t="shared" si="9"/>
        <v>129.39814814814815</v>
      </c>
    </row>
    <row r="107" spans="1:16" ht="21" customHeight="1" outlineLevel="1" thickTop="1">
      <c r="A107" s="111"/>
      <c r="B107" s="51"/>
      <c r="C107" s="51"/>
      <c r="D107" s="205"/>
      <c r="E107" s="87"/>
      <c r="F107" s="37"/>
      <c r="G107" s="88"/>
      <c r="H107" s="89"/>
      <c r="I107" s="87"/>
      <c r="J107" s="37"/>
      <c r="K107" s="88"/>
      <c r="L107" s="89"/>
      <c r="M107" s="87"/>
      <c r="N107" s="37"/>
      <c r="O107" s="37"/>
      <c r="P107" s="142"/>
    </row>
    <row r="108" spans="1:16" ht="21" customHeight="1" outlineLevel="3">
      <c r="A108" s="30">
        <v>6</v>
      </c>
      <c r="B108" s="36">
        <v>61</v>
      </c>
      <c r="C108" s="36">
        <v>6171</v>
      </c>
      <c r="D108" s="202" t="s">
        <v>111</v>
      </c>
      <c r="E108" s="101">
        <v>71596</v>
      </c>
      <c r="F108" s="37">
        <v>52029</v>
      </c>
      <c r="G108" s="88">
        <v>54254</v>
      </c>
      <c r="H108" s="103">
        <f t="shared" si="5"/>
        <v>104.27646120432837</v>
      </c>
      <c r="I108" s="101">
        <v>60</v>
      </c>
      <c r="J108" s="43">
        <v>1540</v>
      </c>
      <c r="K108" s="102">
        <v>2453</v>
      </c>
      <c r="L108" s="103">
        <v>159.3</v>
      </c>
      <c r="M108" s="101">
        <f t="shared" si="6"/>
        <v>71656</v>
      </c>
      <c r="N108" s="43">
        <f t="shared" si="7"/>
        <v>53569</v>
      </c>
      <c r="O108" s="43">
        <f t="shared" si="8"/>
        <v>56707</v>
      </c>
      <c r="P108" s="143">
        <f t="shared" si="9"/>
        <v>105.85786555657191</v>
      </c>
    </row>
    <row r="109" spans="1:16" ht="21" customHeight="1" outlineLevel="2">
      <c r="A109" s="104">
        <v>6</v>
      </c>
      <c r="B109" s="40">
        <v>61</v>
      </c>
      <c r="C109" s="46"/>
      <c r="D109" s="203" t="s">
        <v>139</v>
      </c>
      <c r="E109" s="105">
        <v>71596</v>
      </c>
      <c r="F109" s="47">
        <v>52029</v>
      </c>
      <c r="G109" s="106">
        <v>54254</v>
      </c>
      <c r="H109" s="107">
        <f t="shared" si="5"/>
        <v>104.27646120432837</v>
      </c>
      <c r="I109" s="105">
        <f>SUM(I108)</f>
        <v>60</v>
      </c>
      <c r="J109" s="47">
        <f>SUM(J108)</f>
        <v>1540</v>
      </c>
      <c r="K109" s="106">
        <f>SUM(K108)</f>
        <v>2453</v>
      </c>
      <c r="L109" s="107">
        <v>159.3</v>
      </c>
      <c r="M109" s="105">
        <f t="shared" si="6"/>
        <v>71656</v>
      </c>
      <c r="N109" s="47">
        <f t="shared" si="7"/>
        <v>53569</v>
      </c>
      <c r="O109" s="47">
        <f t="shared" si="8"/>
        <v>56707</v>
      </c>
      <c r="P109" s="278">
        <f t="shared" si="9"/>
        <v>105.85786555657191</v>
      </c>
    </row>
    <row r="110" spans="1:16" ht="21" customHeight="1" outlineLevel="2">
      <c r="A110" s="108"/>
      <c r="B110" s="36"/>
      <c r="C110" s="36"/>
      <c r="D110" s="202"/>
      <c r="E110" s="101"/>
      <c r="F110" s="43"/>
      <c r="G110" s="102"/>
      <c r="H110" s="103"/>
      <c r="I110" s="101"/>
      <c r="J110" s="43"/>
      <c r="K110" s="102"/>
      <c r="L110" s="103"/>
      <c r="M110" s="101"/>
      <c r="N110" s="43"/>
      <c r="O110" s="43"/>
      <c r="P110" s="143"/>
    </row>
    <row r="111" spans="1:16" ht="21" customHeight="1" outlineLevel="3">
      <c r="A111" s="30">
        <v>6</v>
      </c>
      <c r="B111" s="36">
        <v>62</v>
      </c>
      <c r="C111" s="36">
        <v>6211</v>
      </c>
      <c r="D111" s="202" t="s">
        <v>112</v>
      </c>
      <c r="E111" s="101">
        <v>85</v>
      </c>
      <c r="F111" s="37">
        <v>85</v>
      </c>
      <c r="G111" s="88">
        <v>123</v>
      </c>
      <c r="H111" s="103">
        <f t="shared" si="5"/>
        <v>144.70588235294116</v>
      </c>
      <c r="I111" s="101"/>
      <c r="J111" s="43"/>
      <c r="K111" s="102"/>
      <c r="L111" s="103"/>
      <c r="M111" s="101">
        <f t="shared" si="6"/>
        <v>85</v>
      </c>
      <c r="N111" s="43">
        <f t="shared" si="7"/>
        <v>85</v>
      </c>
      <c r="O111" s="43">
        <f t="shared" si="8"/>
        <v>123</v>
      </c>
      <c r="P111" s="143">
        <f t="shared" si="9"/>
        <v>144.70588235294116</v>
      </c>
    </row>
    <row r="112" spans="1:16" ht="21" customHeight="1" outlineLevel="3">
      <c r="A112" s="30">
        <v>6</v>
      </c>
      <c r="B112" s="36">
        <v>62</v>
      </c>
      <c r="C112" s="36">
        <v>6221</v>
      </c>
      <c r="D112" s="202" t="s">
        <v>179</v>
      </c>
      <c r="E112" s="101"/>
      <c r="F112" s="37">
        <v>12</v>
      </c>
      <c r="G112" s="88">
        <v>19</v>
      </c>
      <c r="H112" s="89">
        <f t="shared" si="5"/>
        <v>158.33333333333331</v>
      </c>
      <c r="I112" s="101"/>
      <c r="J112" s="43"/>
      <c r="K112" s="102"/>
      <c r="L112" s="103"/>
      <c r="M112" s="101">
        <f t="shared" si="6"/>
        <v>0</v>
      </c>
      <c r="N112" s="43">
        <f t="shared" si="7"/>
        <v>12</v>
      </c>
      <c r="O112" s="43">
        <f t="shared" si="8"/>
        <v>19</v>
      </c>
      <c r="P112" s="143">
        <f t="shared" si="9"/>
        <v>158.33333333333331</v>
      </c>
    </row>
    <row r="113" spans="1:16" ht="21" customHeight="1" outlineLevel="2">
      <c r="A113" s="104">
        <v>6</v>
      </c>
      <c r="B113" s="40">
        <v>62</v>
      </c>
      <c r="C113" s="46"/>
      <c r="D113" s="203" t="s">
        <v>140</v>
      </c>
      <c r="E113" s="105">
        <v>85</v>
      </c>
      <c r="F113" s="47">
        <v>97</v>
      </c>
      <c r="G113" s="106">
        <v>142</v>
      </c>
      <c r="H113" s="107">
        <f t="shared" si="5"/>
        <v>146.39175257731958</v>
      </c>
      <c r="I113" s="105"/>
      <c r="J113" s="47"/>
      <c r="K113" s="106"/>
      <c r="L113" s="107"/>
      <c r="M113" s="105">
        <f t="shared" si="6"/>
        <v>85</v>
      </c>
      <c r="N113" s="47">
        <f t="shared" si="7"/>
        <v>97</v>
      </c>
      <c r="O113" s="47">
        <f t="shared" si="8"/>
        <v>142</v>
      </c>
      <c r="P113" s="278">
        <f t="shared" si="9"/>
        <v>146.39175257731958</v>
      </c>
    </row>
    <row r="114" spans="1:16" ht="21" customHeight="1" outlineLevel="2">
      <c r="A114" s="108"/>
      <c r="B114" s="36"/>
      <c r="C114" s="36"/>
      <c r="D114" s="202"/>
      <c r="E114" s="101"/>
      <c r="F114" s="43"/>
      <c r="G114" s="102"/>
      <c r="H114" s="103"/>
      <c r="I114" s="101"/>
      <c r="J114" s="43"/>
      <c r="K114" s="102"/>
      <c r="L114" s="103"/>
      <c r="M114" s="101"/>
      <c r="N114" s="43"/>
      <c r="O114" s="43"/>
      <c r="P114" s="143"/>
    </row>
    <row r="115" spans="1:16" ht="21" customHeight="1" outlineLevel="3">
      <c r="A115" s="30">
        <v>6</v>
      </c>
      <c r="B115" s="36">
        <v>63</v>
      </c>
      <c r="C115" s="36">
        <v>6310</v>
      </c>
      <c r="D115" s="202" t="s">
        <v>113</v>
      </c>
      <c r="E115" s="101">
        <v>124173</v>
      </c>
      <c r="F115" s="37">
        <v>126042</v>
      </c>
      <c r="G115" s="88">
        <v>141286</v>
      </c>
      <c r="H115" s="103">
        <f t="shared" si="5"/>
        <v>112.09438123800004</v>
      </c>
      <c r="I115" s="101"/>
      <c r="J115" s="43"/>
      <c r="K115" s="102"/>
      <c r="L115" s="103"/>
      <c r="M115" s="101">
        <f t="shared" si="6"/>
        <v>124173</v>
      </c>
      <c r="N115" s="43">
        <f t="shared" si="7"/>
        <v>126042</v>
      </c>
      <c r="O115" s="43">
        <f t="shared" si="8"/>
        <v>141286</v>
      </c>
      <c r="P115" s="143">
        <f t="shared" si="9"/>
        <v>112.09438123800004</v>
      </c>
    </row>
    <row r="116" spans="1:16" ht="21" customHeight="1" outlineLevel="3">
      <c r="A116" s="30">
        <v>6</v>
      </c>
      <c r="B116" s="36">
        <v>63</v>
      </c>
      <c r="C116" s="36">
        <v>6399</v>
      </c>
      <c r="D116" s="202" t="s">
        <v>114</v>
      </c>
      <c r="E116" s="101">
        <v>780</v>
      </c>
      <c r="F116" s="37">
        <v>16876</v>
      </c>
      <c r="G116" s="88">
        <v>21555</v>
      </c>
      <c r="H116" s="103">
        <f t="shared" si="5"/>
        <v>127.72576439914671</v>
      </c>
      <c r="I116" s="101"/>
      <c r="J116" s="43"/>
      <c r="K116" s="102"/>
      <c r="L116" s="103"/>
      <c r="M116" s="101">
        <f t="shared" si="6"/>
        <v>780</v>
      </c>
      <c r="N116" s="43">
        <f t="shared" si="7"/>
        <v>16876</v>
      </c>
      <c r="O116" s="43">
        <f t="shared" si="8"/>
        <v>21555</v>
      </c>
      <c r="P116" s="143">
        <f t="shared" si="9"/>
        <v>127.72576439914671</v>
      </c>
    </row>
    <row r="117" spans="1:16" ht="21" customHeight="1" outlineLevel="2">
      <c r="A117" s="104">
        <v>6</v>
      </c>
      <c r="B117" s="40">
        <v>63</v>
      </c>
      <c r="C117" s="46"/>
      <c r="D117" s="203" t="s">
        <v>114</v>
      </c>
      <c r="E117" s="105">
        <v>124953</v>
      </c>
      <c r="F117" s="47">
        <v>142918</v>
      </c>
      <c r="G117" s="106">
        <v>162841</v>
      </c>
      <c r="H117" s="107">
        <f t="shared" si="5"/>
        <v>113.94016149120473</v>
      </c>
      <c r="I117" s="105"/>
      <c r="J117" s="47"/>
      <c r="K117" s="106"/>
      <c r="L117" s="107"/>
      <c r="M117" s="105">
        <f t="shared" si="6"/>
        <v>124953</v>
      </c>
      <c r="N117" s="47">
        <f t="shared" si="7"/>
        <v>142918</v>
      </c>
      <c r="O117" s="47">
        <f t="shared" si="8"/>
        <v>162841</v>
      </c>
      <c r="P117" s="278">
        <f t="shared" si="9"/>
        <v>113.94016149120473</v>
      </c>
    </row>
    <row r="118" spans="1:16" ht="21" customHeight="1" outlineLevel="2">
      <c r="A118" s="108"/>
      <c r="B118" s="36"/>
      <c r="C118" s="36"/>
      <c r="D118" s="202"/>
      <c r="E118" s="101"/>
      <c r="F118" s="43"/>
      <c r="G118" s="102"/>
      <c r="H118" s="103"/>
      <c r="I118" s="101"/>
      <c r="J118" s="43"/>
      <c r="K118" s="102"/>
      <c r="L118" s="103"/>
      <c r="M118" s="101"/>
      <c r="N118" s="43"/>
      <c r="O118" s="43"/>
      <c r="P118" s="143"/>
    </row>
    <row r="119" spans="1:16" ht="21" customHeight="1" outlineLevel="3">
      <c r="A119" s="30">
        <v>6</v>
      </c>
      <c r="B119" s="36">
        <v>64</v>
      </c>
      <c r="C119" s="36">
        <v>6409</v>
      </c>
      <c r="D119" s="202" t="s">
        <v>195</v>
      </c>
      <c r="E119" s="101">
        <v>8845</v>
      </c>
      <c r="F119" s="37">
        <v>14677</v>
      </c>
      <c r="G119" s="88">
        <v>6063</v>
      </c>
      <c r="H119" s="103">
        <f t="shared" si="5"/>
        <v>41.30953192069224</v>
      </c>
      <c r="I119" s="101"/>
      <c r="J119" s="43"/>
      <c r="K119" s="102"/>
      <c r="L119" s="103"/>
      <c r="M119" s="101">
        <f t="shared" si="6"/>
        <v>8845</v>
      </c>
      <c r="N119" s="43">
        <f t="shared" si="7"/>
        <v>14677</v>
      </c>
      <c r="O119" s="43">
        <f t="shared" si="8"/>
        <v>6063</v>
      </c>
      <c r="P119" s="143">
        <f t="shared" si="9"/>
        <v>41.30953192069224</v>
      </c>
    </row>
    <row r="120" spans="1:16" ht="21" customHeight="1" outlineLevel="2">
      <c r="A120" s="104">
        <v>6</v>
      </c>
      <c r="B120" s="40">
        <v>64</v>
      </c>
      <c r="C120" s="46"/>
      <c r="D120" s="203" t="s">
        <v>128</v>
      </c>
      <c r="E120" s="105">
        <v>8845</v>
      </c>
      <c r="F120" s="47">
        <v>14677</v>
      </c>
      <c r="G120" s="106">
        <v>6063</v>
      </c>
      <c r="H120" s="107">
        <f t="shared" si="5"/>
        <v>41.30953192069224</v>
      </c>
      <c r="I120" s="105"/>
      <c r="J120" s="47"/>
      <c r="K120" s="106"/>
      <c r="L120" s="107"/>
      <c r="M120" s="105">
        <f t="shared" si="6"/>
        <v>8845</v>
      </c>
      <c r="N120" s="47">
        <f t="shared" si="7"/>
        <v>14677</v>
      </c>
      <c r="O120" s="47">
        <f t="shared" si="8"/>
        <v>6063</v>
      </c>
      <c r="P120" s="278">
        <f t="shared" si="9"/>
        <v>41.30953192069224</v>
      </c>
    </row>
    <row r="121" spans="1:16" ht="21" customHeight="1" outlineLevel="2" thickBot="1">
      <c r="A121" s="112"/>
      <c r="B121" s="42"/>
      <c r="C121" s="42"/>
      <c r="D121" s="204"/>
      <c r="E121" s="113"/>
      <c r="F121" s="114"/>
      <c r="G121" s="115"/>
      <c r="H121" s="116"/>
      <c r="I121" s="113"/>
      <c r="J121" s="114"/>
      <c r="K121" s="115"/>
      <c r="L121" s="116"/>
      <c r="M121" s="113"/>
      <c r="N121" s="114"/>
      <c r="O121" s="114"/>
      <c r="P121" s="279"/>
    </row>
    <row r="122" spans="1:16" ht="21" customHeight="1" outlineLevel="1" thickBot="1" thickTop="1">
      <c r="A122" s="110">
        <v>6</v>
      </c>
      <c r="B122" s="76"/>
      <c r="C122" s="76"/>
      <c r="D122" s="200" t="s">
        <v>129</v>
      </c>
      <c r="E122" s="77">
        <v>205479</v>
      </c>
      <c r="F122" s="77">
        <v>209721</v>
      </c>
      <c r="G122" s="78">
        <v>223300</v>
      </c>
      <c r="H122" s="79">
        <f t="shared" si="5"/>
        <v>106.47479270077866</v>
      </c>
      <c r="I122" s="77">
        <f>+I109</f>
        <v>60</v>
      </c>
      <c r="J122" s="77">
        <f>+J109</f>
        <v>1540</v>
      </c>
      <c r="K122" s="78">
        <f>+K109</f>
        <v>2453</v>
      </c>
      <c r="L122" s="79">
        <v>159.3</v>
      </c>
      <c r="M122" s="77">
        <f t="shared" si="6"/>
        <v>205539</v>
      </c>
      <c r="N122" s="48">
        <f t="shared" si="7"/>
        <v>211261</v>
      </c>
      <c r="O122" s="48">
        <f t="shared" si="8"/>
        <v>225753</v>
      </c>
      <c r="P122" s="275">
        <f t="shared" si="9"/>
        <v>106.8597611485319</v>
      </c>
    </row>
    <row r="123" spans="1:16" ht="21" customHeight="1" thickTop="1">
      <c r="A123" s="111"/>
      <c r="B123" s="51"/>
      <c r="C123" s="51"/>
      <c r="D123" s="205"/>
      <c r="E123" s="87"/>
      <c r="F123" s="37"/>
      <c r="G123" s="88"/>
      <c r="H123" s="89"/>
      <c r="I123" s="87"/>
      <c r="J123" s="37"/>
      <c r="K123" s="88"/>
      <c r="L123" s="89"/>
      <c r="M123" s="87"/>
      <c r="N123" s="37"/>
      <c r="O123" s="37"/>
      <c r="P123" s="142"/>
    </row>
    <row r="124" spans="1:16" ht="21" customHeight="1" thickBot="1">
      <c r="A124" s="128"/>
      <c r="B124" s="129"/>
      <c r="C124" s="129"/>
      <c r="D124" s="213" t="s">
        <v>196</v>
      </c>
      <c r="E124" s="130">
        <v>971545</v>
      </c>
      <c r="F124" s="130">
        <v>1024790</v>
      </c>
      <c r="G124" s="131">
        <v>1061384</v>
      </c>
      <c r="H124" s="132">
        <f t="shared" si="5"/>
        <v>103.57087793596737</v>
      </c>
      <c r="I124" s="130">
        <f>+I122+I106+I80+I34</f>
        <v>168410</v>
      </c>
      <c r="J124" s="130">
        <f>+J122+J106+J80+J34+J7</f>
        <v>328392</v>
      </c>
      <c r="K124" s="130">
        <f>+K122+K106+K80+K34+K7</f>
        <v>468357</v>
      </c>
      <c r="L124" s="132">
        <f>+K124/J124*100</f>
        <v>142.62131842432214</v>
      </c>
      <c r="M124" s="130">
        <f>+M7+M8+M15+M34+M80+M95+M106+M122</f>
        <v>1139955</v>
      </c>
      <c r="N124" s="133">
        <f>+N7+N8+N15+N34+N80+N95+N106+N122</f>
        <v>1353182</v>
      </c>
      <c r="O124" s="133">
        <f>+O7+O8+O15+O34+O80+O95+O106+O122</f>
        <v>1529741</v>
      </c>
      <c r="P124" s="282">
        <f t="shared" si="9"/>
        <v>113.04769055455954</v>
      </c>
    </row>
    <row r="125" spans="1:16" ht="20.25">
      <c r="A125" s="56"/>
      <c r="B125" s="56"/>
      <c r="C125" s="56"/>
      <c r="D125" s="164"/>
      <c r="E125" s="165"/>
      <c r="F125" s="56"/>
      <c r="G125" s="56"/>
      <c r="H125" s="166"/>
      <c r="I125" s="165"/>
      <c r="J125" s="56"/>
      <c r="K125" s="56"/>
      <c r="L125" s="56"/>
      <c r="M125" s="167"/>
      <c r="N125" s="167"/>
      <c r="O125" s="167"/>
      <c r="P125" s="166"/>
    </row>
    <row r="126" spans="1:16" ht="20.25">
      <c r="A126" s="56"/>
      <c r="B126" s="56"/>
      <c r="C126" s="56"/>
      <c r="D126" s="164"/>
      <c r="E126" s="165"/>
      <c r="F126" s="56"/>
      <c r="G126" s="56"/>
      <c r="H126" s="166"/>
      <c r="I126" s="165"/>
      <c r="J126" s="56"/>
      <c r="K126" s="56"/>
      <c r="L126" s="56"/>
      <c r="M126" s="167"/>
      <c r="N126" s="167"/>
      <c r="O126" s="167"/>
      <c r="P126" s="166"/>
    </row>
    <row r="127" spans="1:16" ht="18.75">
      <c r="A127" s="31"/>
      <c r="B127" s="5"/>
      <c r="C127" s="5"/>
      <c r="D127" s="5"/>
      <c r="E127" s="5"/>
      <c r="F127" s="5"/>
      <c r="G127" s="5"/>
      <c r="H127" s="134"/>
      <c r="I127" s="5"/>
      <c r="J127" s="5"/>
      <c r="K127" s="5"/>
      <c r="L127" s="5"/>
      <c r="M127" s="5"/>
      <c r="N127" s="135"/>
      <c r="O127" s="5"/>
      <c r="P127" s="134"/>
    </row>
    <row r="128" spans="1:16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134"/>
    </row>
    <row r="129" spans="1:16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20.25">
      <c r="A130" s="5"/>
      <c r="B130" s="136"/>
      <c r="C130" s="136"/>
      <c r="D130" s="13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20.25">
      <c r="A131" s="136"/>
      <c r="B131" s="136"/>
      <c r="C131" s="136"/>
      <c r="D131" s="13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20.25">
      <c r="A132" s="136"/>
      <c r="B132" s="136"/>
      <c r="C132" s="136"/>
      <c r="D132" s="13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20.25">
      <c r="A133" s="136"/>
      <c r="B133" s="136"/>
      <c r="C133" s="136"/>
      <c r="D133" s="13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20.25">
      <c r="A134" s="136"/>
      <c r="B134" s="136"/>
      <c r="C134" s="136"/>
      <c r="D134" s="13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20.25">
      <c r="A135" s="136"/>
      <c r="B135" s="136"/>
      <c r="C135" s="136"/>
      <c r="D135" s="13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20.25">
      <c r="A136" s="136"/>
      <c r="B136" s="136"/>
      <c r="C136" s="136"/>
      <c r="D136" s="13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20.25">
      <c r="A137" s="136"/>
      <c r="B137" s="136"/>
      <c r="C137" s="136"/>
      <c r="D137" s="13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20.25">
      <c r="A138" s="136"/>
      <c r="B138" s="136"/>
      <c r="C138" s="136"/>
      <c r="D138" s="13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20.25">
      <c r="A139" s="136"/>
      <c r="B139" s="136"/>
      <c r="C139" s="136"/>
      <c r="D139" s="13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20.25">
      <c r="A140" s="136"/>
      <c r="B140" s="136"/>
      <c r="C140" s="136"/>
      <c r="D140" s="13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20.25">
      <c r="A141" s="136"/>
      <c r="B141" s="136"/>
      <c r="C141" s="136"/>
      <c r="D141" s="13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20.25">
      <c r="A142" s="136"/>
      <c r="B142" s="136"/>
      <c r="C142" s="136"/>
      <c r="D142" s="13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</sheetData>
  <printOptions horizontalCentered="1"/>
  <pageMargins left="0.31496062992125984" right="0.5118110236220472" top="0.5511811023622047" bottom="0.8661417322834646" header="0.2755905511811024" footer="0.5118110236220472"/>
  <pageSetup fitToHeight="3" fitToWidth="1" horizontalDpi="360" verticalDpi="360" orientation="landscape" paperSize="9" scale="51" r:id="rId1"/>
  <headerFooter alignWithMargins="0">
    <oddHeader xml:space="preserve">&amp;R </oddHeader>
  </headerFooter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Marcela Dušková</dc:creator>
  <cp:keywords/>
  <dc:description/>
  <cp:lastModifiedBy>trnecka</cp:lastModifiedBy>
  <cp:lastPrinted>2001-04-18T06:23:38Z</cp:lastPrinted>
  <dcterms:created xsi:type="dcterms:W3CDTF">1999-11-22T06:38:01Z</dcterms:created>
  <dcterms:modified xsi:type="dcterms:W3CDTF">2011-10-31T14:53:44Z</dcterms:modified>
  <cp:category/>
  <cp:version/>
  <cp:contentType/>
  <cp:contentStatus/>
</cp:coreProperties>
</file>