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6"/>
  </bookViews>
  <sheets>
    <sheet name="daňové" sheetId="1" r:id="rId1"/>
    <sheet name="nedaňové" sheetId="2" r:id="rId2"/>
    <sheet name="kapitálové" sheetId="3" r:id="rId3"/>
    <sheet name="dotace" sheetId="4" r:id="rId4"/>
    <sheet name="PV" sheetId="5" r:id="rId5"/>
    <sheet name="PV-položkové" sheetId="6" r:id="rId6"/>
    <sheet name="KV" sheetId="7" r:id="rId7"/>
  </sheets>
  <definedNames>
    <definedName name="&#13;">#REF!</definedName>
    <definedName name="_xlnm.Print_Titles" localSheetId="6">'KV'!$1:$1</definedName>
    <definedName name="_xlnm.Print_Titles" localSheetId="1">'nedaňové'!$1:$4</definedName>
    <definedName name="_xlnm.Print_Titles" localSheetId="4">'PV'!$2:$2</definedName>
    <definedName name="_xlnm.Print_Titles" localSheetId="5">'PV-položkové'!$2:$2</definedName>
    <definedName name="_xlnm.Print_Area" localSheetId="0">'daňové'!$A$1:$J$39</definedName>
    <definedName name="_xlnm.Print_Area" localSheetId="3">'dotace'!$A$1:$J$26</definedName>
    <definedName name="_xlnm.Print_Area" localSheetId="2">'kapitálové'!$A$1:$L$16</definedName>
    <definedName name="_xlnm.Print_Area" localSheetId="6">'KV'!$A$1:$H$86</definedName>
    <definedName name="_xlnm.Print_Area" localSheetId="1">'nedaňové'!$A$1:$L$145</definedName>
    <definedName name="_xlnm.Print_Area" localSheetId="4">'PV'!$A$2:$H$158</definedName>
    <definedName name="_xlnm.Print_Area" localSheetId="5">'PV-položkové'!$A$2:$K$863</definedName>
  </definedNames>
  <calcPr fullCalcOnLoad="1"/>
</workbook>
</file>

<file path=xl/sharedStrings.xml><?xml version="1.0" encoding="utf-8"?>
<sst xmlns="http://schemas.openxmlformats.org/spreadsheetml/2006/main" count="2200" uniqueCount="598">
  <si>
    <t>ORJ</t>
  </si>
  <si>
    <t>§</t>
  </si>
  <si>
    <t>Pol.</t>
  </si>
  <si>
    <t>Název položky</t>
  </si>
  <si>
    <t>Název §</t>
  </si>
  <si>
    <t>SR 2001</t>
  </si>
  <si>
    <t>Činnost místní správy</t>
  </si>
  <si>
    <t>Programy rozv. bydl. a byt hosp. j.n.</t>
  </si>
  <si>
    <t xml:space="preserve">Příjmy z úroků </t>
  </si>
  <si>
    <t>Obecné příj. a výd. z fin. operací</t>
  </si>
  <si>
    <t>Finanční operace j.n.</t>
  </si>
  <si>
    <t>Daň z příjmů fyz. osob ze  závislé činnosti</t>
  </si>
  <si>
    <t>Daň z příjmů fyz. osob ze sam. výděl. činnosti</t>
  </si>
  <si>
    <t>Daň z příjmů fyz. osob srážená zvl. sazbou</t>
  </si>
  <si>
    <t>Daň z příjmů právnických osob</t>
  </si>
  <si>
    <t>Daň z příjmů práv. osob za obce</t>
  </si>
  <si>
    <t xml:space="preserve">Daň z přidané hodnoty </t>
  </si>
  <si>
    <t>Správní poplatky</t>
  </si>
  <si>
    <t>Daň z nemovitostí</t>
  </si>
  <si>
    <t>Spl. půjček od pod.sub.-práv. os.</t>
  </si>
  <si>
    <t>Splátky půjček od obyvatelstva</t>
  </si>
  <si>
    <t xml:space="preserve"> % S/SR</t>
  </si>
  <si>
    <t xml:space="preserve"> % S/UR</t>
  </si>
  <si>
    <t>Upřesnění</t>
  </si>
  <si>
    <t>Rozpočtová činnost</t>
  </si>
  <si>
    <t xml:space="preserve">Fond rozvoje bydlení </t>
  </si>
  <si>
    <t>Neinv. přij. dotace v rámci souhrn. dot. vztahu</t>
  </si>
  <si>
    <t>Včetně sociálních dávek</t>
  </si>
  <si>
    <t>Splátky půjček MČ do FRB</t>
  </si>
  <si>
    <t>Přijaté sankční platby</t>
  </si>
  <si>
    <t>Hygienická služba a ochrana veř. zdraví</t>
  </si>
  <si>
    <t>Bytové hospodářství</t>
  </si>
  <si>
    <t>Požární ochrana - profesionální část</t>
  </si>
  <si>
    <t>Odvody přebyt. organizací s přímým vztahem</t>
  </si>
  <si>
    <t>Přijaté nekapitálové příspěvky a náhrady</t>
  </si>
  <si>
    <t xml:space="preserve">Příjmy z FV minulých let </t>
  </si>
  <si>
    <t>Přijaté vratky transferů j.n.</t>
  </si>
  <si>
    <t>Neinv. přij. dotace ze VPS</t>
  </si>
  <si>
    <t>Ostatní investiční  dotace přijaté ze SR</t>
  </si>
  <si>
    <t>Ostatní neinvestiční  dotace přijaté ze SR</t>
  </si>
  <si>
    <t>Využívání a zneškodňování komun. odp.</t>
  </si>
  <si>
    <t>Daně z příjmů fyz. osob - zrušené daně</t>
  </si>
  <si>
    <t>Investiční přijaté dotace ze SR</t>
  </si>
  <si>
    <t>Příjmy z podílu na zisku a dividend</t>
  </si>
  <si>
    <t>Finanční vypořádání minulých let</t>
  </si>
  <si>
    <t>FRB - úroky</t>
  </si>
  <si>
    <t>Lesy, SAKO</t>
  </si>
  <si>
    <t>Ostatní příjmy z FV min. let od veř. rozpočtů</t>
  </si>
  <si>
    <t>Ostatní činnosti</t>
  </si>
  <si>
    <t>Paradis Casino</t>
  </si>
  <si>
    <t>Převody vl. fondům hospodářské činnosti</t>
  </si>
  <si>
    <t>Nahodilé příjmy</t>
  </si>
  <si>
    <t>Vratka dotace SAKO - kontejnery</t>
  </si>
  <si>
    <t>Kotelny - MČ sever, Židenice</t>
  </si>
  <si>
    <t>Soudní popl., úroky z prodlení</t>
  </si>
  <si>
    <t>Úhrada překroč. výdajů r. 2000 z MF</t>
  </si>
  <si>
    <t>Pokuty HZS</t>
  </si>
  <si>
    <t>Pokuty MHS</t>
  </si>
  <si>
    <t>Tomboly</t>
  </si>
  <si>
    <t>Příjmy z FV 2000 od MČ</t>
  </si>
  <si>
    <t>Ostatní příjmy z FV 2000</t>
  </si>
  <si>
    <t>Záležitosti pozemních komun. j.n.</t>
  </si>
  <si>
    <t>Příjmy z prodeje neinvestičního majetku</t>
  </si>
  <si>
    <t>Příjmy z pronájmu pozemků</t>
  </si>
  <si>
    <t>Příjmy z pron. ost. nemovitostí a jejich částí</t>
  </si>
  <si>
    <t>Pronájmy silničních pozemků</t>
  </si>
  <si>
    <t>Parkovné</t>
  </si>
  <si>
    <t>Provoz letecké civilní dopravy</t>
  </si>
  <si>
    <t>Příjmy z poskytování služeb a výrobků</t>
  </si>
  <si>
    <t>Neinvestiční přijaté dotace od obcí</t>
  </si>
  <si>
    <t>Provoz MHD mimo území města</t>
  </si>
  <si>
    <t>Provoz civilní letecké dopravy</t>
  </si>
  <si>
    <t>Záležitosti lesního hospodářství j.n.</t>
  </si>
  <si>
    <t>Pitná voda</t>
  </si>
  <si>
    <t>Základní školy</t>
  </si>
  <si>
    <t>Pohřebnictví</t>
  </si>
  <si>
    <t>Bezpečnost a veřejný pořádek</t>
  </si>
  <si>
    <t>Komunální služby a územní rozvoj</t>
  </si>
  <si>
    <t>Příjmy z prodeje pozemků</t>
  </si>
  <si>
    <t>Příjmy z prod. ost. nemov. a jejich částí</t>
  </si>
  <si>
    <t>Záležitosti kultury j.n.</t>
  </si>
  <si>
    <t>Přijaté neinvestiční dary</t>
  </si>
  <si>
    <t>Zachování a obnova kulturních památek</t>
  </si>
  <si>
    <t>Montáž a demontáž TPZOV</t>
  </si>
  <si>
    <t>Pokuty</t>
  </si>
  <si>
    <t>Ostatní nedaňové příjmy j. n.</t>
  </si>
  <si>
    <t>Příjmy z prodeje ostatního HIM</t>
  </si>
  <si>
    <t>ŽÚ a správní činnosti -OP,CD, EO</t>
  </si>
  <si>
    <t>pronájem tel. zař. za 11.,12./2000</t>
  </si>
  <si>
    <t>Ostatní nedaňové příjmy j.n.</t>
  </si>
  <si>
    <t>Civilní ochrana-nevojenská část</t>
  </si>
  <si>
    <t>Soc. péče a pomoc dětem a mládeže j.n.</t>
  </si>
  <si>
    <t>Soc.pomoc os.v hmot. nouzi a soc.nepř.</t>
  </si>
  <si>
    <t>Zvláštní zařízení sociální pomoci</t>
  </si>
  <si>
    <t>Speciální předškolní zařízení</t>
  </si>
  <si>
    <t>Šk. strav. při předšk. a zákl. vzd.</t>
  </si>
  <si>
    <t>Ost. zař. souvis. s vých. a vz. mládeže</t>
  </si>
  <si>
    <t>Tělovýchovná činnost j. n.</t>
  </si>
  <si>
    <t>Neinv.přij.dotace z všeob.pokl.správy SR</t>
  </si>
  <si>
    <t>Záležitosti vzdělávání j.n.</t>
  </si>
  <si>
    <t>Archivní činnost</t>
  </si>
  <si>
    <t>Soc.péče a pom. starým a zdrav.postiž.</t>
  </si>
  <si>
    <t>Fond bytové výstavby</t>
  </si>
  <si>
    <t>Hygienická služba a ochr. veřej. poř.</t>
  </si>
  <si>
    <t>Vnitřní obchod, služby a turismus</t>
  </si>
  <si>
    <t>Odvody za odnětí ZPF</t>
  </si>
  <si>
    <t>Poplatky za odnětí lesní půdy</t>
  </si>
  <si>
    <t>Pěstební činnost</t>
  </si>
  <si>
    <t>Pokuty na úseku lesního hospod.</t>
  </si>
  <si>
    <t>Příjmy z prodeje investičního majetku j.n.</t>
  </si>
  <si>
    <t>Záležitosti vodního hospodářství j.n.</t>
  </si>
  <si>
    <t>Pokuty na úseku vodního hospod.</t>
  </si>
  <si>
    <t>Nájemné BVK, a. s.</t>
  </si>
  <si>
    <t>Příjmy z pronájmu majetku j.n.</t>
  </si>
  <si>
    <t>Odvádění a čišť. odpadních vod</t>
  </si>
  <si>
    <t>Výstavba a údrž.míst.inž.sítí</t>
  </si>
  <si>
    <t>Věcná břemena</t>
  </si>
  <si>
    <t>Lokální zásobování teplem</t>
  </si>
  <si>
    <t>Nájemné Teza,  a. s.</t>
  </si>
  <si>
    <t>Platby  za hrobová místa</t>
  </si>
  <si>
    <t>Nájemné PHSmB s.r.o.</t>
  </si>
  <si>
    <t>Sběr a svoz komunálního odpadu</t>
  </si>
  <si>
    <t>Svoz a likvidace TKO</t>
  </si>
  <si>
    <t>Využívání a zneš.  kom. odpadu</t>
  </si>
  <si>
    <t>SAKO - nájemné</t>
  </si>
  <si>
    <t>Péče o vzhled obcí a veřejnou zeleň</t>
  </si>
  <si>
    <t>VZmB</t>
  </si>
  <si>
    <t>Ost.činnosti k ochr.přír. a krajiny</t>
  </si>
  <si>
    <t>Příjmy z úhrad vydobývaného prostoru</t>
  </si>
  <si>
    <t>Sesk.</t>
  </si>
  <si>
    <t>111 Daně z příjmů fyzických osob</t>
  </si>
  <si>
    <t>112 Daně z příjmů právnických osob</t>
  </si>
  <si>
    <t>121 Obecné vnitřní daně ze zboží a služeb</t>
  </si>
  <si>
    <t>131 Správní poplatky</t>
  </si>
  <si>
    <t>133 Poplatky za znečišťování ŽP a využívání přírodních zdrojů</t>
  </si>
  <si>
    <t>134 Ostatní daně a poplatky</t>
  </si>
  <si>
    <t xml:space="preserve">151 Majetkové daně </t>
  </si>
  <si>
    <t>VHČ</t>
  </si>
  <si>
    <t xml:space="preserve">Seskup. </t>
  </si>
  <si>
    <t>311 Příjmy z prodeje investičního majetku</t>
  </si>
  <si>
    <t>Seskup.</t>
  </si>
  <si>
    <t>41 Běžné přijaté dotace</t>
  </si>
  <si>
    <t>42 Kapitálové přijaté dotace</t>
  </si>
  <si>
    <t>Soc.ústavy pro zdrav.post.mládež</t>
  </si>
  <si>
    <t>222 Celkem</t>
  </si>
  <si>
    <t>Příjmy z vlastní činnosti</t>
  </si>
  <si>
    <t>211 Příjmy z vlastní činnosti celkem</t>
  </si>
  <si>
    <t>212 Odvody přebytků organizací s přímým vztahem celkem</t>
  </si>
  <si>
    <t xml:space="preserve">Příjmy z pronájmu majetku </t>
  </si>
  <si>
    <t>213 Příjmy z pronájmu majetku celkem</t>
  </si>
  <si>
    <t xml:space="preserve">Příjmy z úroků a realizace finančního majetku </t>
  </si>
  <si>
    <t>214 Příjmy z úroků a realizace finančního majetku celkem</t>
  </si>
  <si>
    <t>221 Přijaté sankční platby celkem</t>
  </si>
  <si>
    <t>Přijaté vratky transferů a ostatní příjmy z FV</t>
  </si>
  <si>
    <t xml:space="preserve">Příjmy z prodeje neinvestičního majetku </t>
  </si>
  <si>
    <t>231 Příjmy z prodeje neinvestičního majetku celkem</t>
  </si>
  <si>
    <t xml:space="preserve">Ostatní nedaňové příjmy </t>
  </si>
  <si>
    <t xml:space="preserve">232 Ostatní nedaňové příjmy celkem </t>
  </si>
  <si>
    <t xml:space="preserve">Splátky půjček od podnikatelských subjektů </t>
  </si>
  <si>
    <t>241 Splátky půjček od podnikatelských subjektů celkem</t>
  </si>
  <si>
    <t xml:space="preserve">Splátky půjček od veř. rozpočtů územní úrovně </t>
  </si>
  <si>
    <t xml:space="preserve">244 Splátky půjček od veř. rozpočtů územní úrovně </t>
  </si>
  <si>
    <t xml:space="preserve">Splátky půjček od obyvatelstva </t>
  </si>
  <si>
    <t xml:space="preserve">246 Splátky půjček od obyvatelstva celkem </t>
  </si>
  <si>
    <t>x</t>
  </si>
  <si>
    <t>komentář</t>
  </si>
  <si>
    <t xml:space="preserve">Poplatek za povolení k vjezdu </t>
  </si>
  <si>
    <t xml:space="preserve">Splátky půjček od MČ </t>
  </si>
  <si>
    <t>Odvody přebytků organizací s přímým vztahem</t>
  </si>
  <si>
    <t>UR k 31.12.2001</t>
  </si>
  <si>
    <t>S k 31.12.2001</t>
  </si>
  <si>
    <t>Divadelní činnost</t>
  </si>
  <si>
    <t>Činnosti knihovnické</t>
  </si>
  <si>
    <t>Činnosti muzeí a galerií</t>
  </si>
  <si>
    <t>Záležitosti kultury</t>
  </si>
  <si>
    <t>Záležitosti lesního hospodářství</t>
  </si>
  <si>
    <t>Ostatní činnost ve zdravotnictví</t>
  </si>
  <si>
    <t>Domovy - penziony pro důchodce</t>
  </si>
  <si>
    <t>Domovy důchodců</t>
  </si>
  <si>
    <t>Sociální péče a pomoc rodině a manželství</t>
  </si>
  <si>
    <t>Sociální pomoc os. v hmotné nouzi</t>
  </si>
  <si>
    <t>Převody z ostatních vlastních fondů</t>
  </si>
  <si>
    <t>Investiční přijaté dotace od obcí</t>
  </si>
  <si>
    <t>Neidentifikované příjmy</t>
  </si>
  <si>
    <t>Investiční přijaté dotace ze státních fondů</t>
  </si>
  <si>
    <t xml:space="preserve">Plnění rozpočtu daňových příjmů města k 31.12.2001 (tis. Kč) </t>
  </si>
  <si>
    <t>Plnění rozpočtu nedaňových příjmů města k 31.12. 2001 (v tis. Kč)</t>
  </si>
  <si>
    <t xml:space="preserve">Plnění rozpočtu  kapitálových příjmů města  k 31.12.2001  (v tis. Kč) </t>
  </si>
  <si>
    <t>Dotace přijaté městem k 31.12. 2001  (v tis. Kč)</t>
  </si>
  <si>
    <t>Dotace přijaté městem celkem</t>
  </si>
  <si>
    <t>Kapitálové příjmy města celkem</t>
  </si>
  <si>
    <t>Nedaňové příjmy města celkem</t>
  </si>
  <si>
    <t>Daňové příjmy města celkem</t>
  </si>
  <si>
    <t>Činnosti uměleckých souborů</t>
  </si>
  <si>
    <t>Komentář k rozdílům mezi upraveným rozpočtem a skutečným plněním příjmů:</t>
  </si>
  <si>
    <t>4116,4111,4211,4213,4216 - upravený rozpočet a skutečnost je stejná</t>
  </si>
  <si>
    <t>Název paragrafu</t>
  </si>
  <si>
    <t>UR 2001</t>
  </si>
  <si>
    <t>S 2001</t>
  </si>
  <si>
    <t xml:space="preserve"> %S/UR</t>
  </si>
  <si>
    <t>Odbor vnitřních věcí</t>
  </si>
  <si>
    <t>Odbor městské informatiky</t>
  </si>
  <si>
    <t>Ostatní správa v zemědělství</t>
  </si>
  <si>
    <t>Pozemkový úřad</t>
  </si>
  <si>
    <t>Odbor obrany</t>
  </si>
  <si>
    <t>Ostatní činnosti j.n.</t>
  </si>
  <si>
    <t>Odbor rozpočtu a financování</t>
  </si>
  <si>
    <t>Odbor vodního a lesního hospodářství a zemědělství</t>
  </si>
  <si>
    <t>Silnice</t>
  </si>
  <si>
    <t>Odbor dopravy</t>
  </si>
  <si>
    <t>Ozdravování hosp.zvířat, pol. a spec.plodin</t>
  </si>
  <si>
    <t>Záležitosti pozemních komunikací j.n.</t>
  </si>
  <si>
    <t>Provoz veřejné silniční dopravy</t>
  </si>
  <si>
    <t>Ostatní dráhy</t>
  </si>
  <si>
    <t>Odvádění a čištění odpadních vod a nakl.s odpady</t>
  </si>
  <si>
    <t>Odvádění a čištění odpadních vod j.n.</t>
  </si>
  <si>
    <t>Úpravy drobných vodních toků</t>
  </si>
  <si>
    <t>Školní stravování při předšk. a zákl.vzdělávání</t>
  </si>
  <si>
    <t>Ubytovací zařízení středních škol a učilišť</t>
  </si>
  <si>
    <t>Činnost uměleckých souborů</t>
  </si>
  <si>
    <t>Poříz., zach. a obnova hodnot kult. nár.</t>
  </si>
  <si>
    <t>Tělovýchovná činnost j.n.</t>
  </si>
  <si>
    <t>Všeobecná ambulantní péče</t>
  </si>
  <si>
    <t>Fakultní nemocnice</t>
  </si>
  <si>
    <t>Ostatní nemocnice</t>
  </si>
  <si>
    <t>Odborné léčebné ústavy</t>
  </si>
  <si>
    <t>Veřejné osvětlení</t>
  </si>
  <si>
    <t>Výstavba a údržba místních inženýrských sítí</t>
  </si>
  <si>
    <t>Komunální služby a územní rozvoj j.n.</t>
  </si>
  <si>
    <t>Využívání a zneškodňování komun.odpadů</t>
  </si>
  <si>
    <t>Dekontaminace půdy a čištění spodní vody</t>
  </si>
  <si>
    <t>Ochrana druhů a stanovišť</t>
  </si>
  <si>
    <t>Chráněné části přírody</t>
  </si>
  <si>
    <t>Budovy-penzióny pro důch. a zdrav.postiž.</t>
  </si>
  <si>
    <t>Sociální ústavy pro zdrav.postiženou mládež</t>
  </si>
  <si>
    <t>Pečovatelská služba</t>
  </si>
  <si>
    <t>Soc.pomoc osobám v hm.nouzi a obč.soc.nepřizp.</t>
  </si>
  <si>
    <t>Odbor investiční</t>
  </si>
  <si>
    <t>Odbor hospodářského rozvoje</t>
  </si>
  <si>
    <t>Odbor majetkový</t>
  </si>
  <si>
    <t>Bytové hospodářství j.n.</t>
  </si>
  <si>
    <t>Programy rozv.bydlení a bytové hospodářst</t>
  </si>
  <si>
    <t>Odbor bytový</t>
  </si>
  <si>
    <t>Odbor správy budov</t>
  </si>
  <si>
    <t>Soc.péče a pomoc ost.skupinám obyvatelstva j.n.</t>
  </si>
  <si>
    <t>Odbor sociální péče</t>
  </si>
  <si>
    <t>Odbor kultury</t>
  </si>
  <si>
    <t>Odbor školství, mládeže a tělovýchovy</t>
  </si>
  <si>
    <t>Odbor památkové péče</t>
  </si>
  <si>
    <t>Městská policie</t>
  </si>
  <si>
    <t>Archiv města Brna</t>
  </si>
  <si>
    <t>Kapitálové výdaje celkem</t>
  </si>
  <si>
    <t>Záležitosti sdělovacích prostředků j.n.</t>
  </si>
  <si>
    <t>Zájmová činnost a rekreace j.n.</t>
  </si>
  <si>
    <t>Zastupitelstva obcí</t>
  </si>
  <si>
    <t>Volby do parlamentu ČR</t>
  </si>
  <si>
    <t>Ostatní veřejné služby j.n.</t>
  </si>
  <si>
    <t>Humanitární zahraniční pomoc</t>
  </si>
  <si>
    <t>Pozemkový úřad města Brna</t>
  </si>
  <si>
    <t>Záležitosti požární ochrany j.n.</t>
  </si>
  <si>
    <t>Odbor obrany a ochrany</t>
  </si>
  <si>
    <t>Obecné příjmy a výdaje z finančních operací</t>
  </si>
  <si>
    <t>Monitoring ochrany ovzduší</t>
  </si>
  <si>
    <t>Sběr a svoz komunálních odpadů</t>
  </si>
  <si>
    <t>Ostatní nakládání s odpady j.n.</t>
  </si>
  <si>
    <t>Monitoring půdy a podzemní vody</t>
  </si>
  <si>
    <t>Ostatní ochrana půdy a spod.vody j.n.</t>
  </si>
  <si>
    <t>Výzkum životního prostředí</t>
  </si>
  <si>
    <t>Ekologická výchova a osvěta</t>
  </si>
  <si>
    <t>Odbor životního prostředí</t>
  </si>
  <si>
    <t>Celospolečenské funkce lesů</t>
  </si>
  <si>
    <t>Protierozní, protilavinová a protipožární ochrana</t>
  </si>
  <si>
    <t>Odbor vodního a lesního hospodářství a ze</t>
  </si>
  <si>
    <t>Územní plánování</t>
  </si>
  <si>
    <t>Útvar hlavního architekta</t>
  </si>
  <si>
    <t>Provoz vnitrozemské plavby</t>
  </si>
  <si>
    <t>Provoz veřejné železniční dopravy</t>
  </si>
  <si>
    <t>Provoz ostatních veřejných drah</t>
  </si>
  <si>
    <t>Odbor územního a stavebního řízení</t>
  </si>
  <si>
    <t>Odvádění a čištění odpadních vod a nakl.s kaly</t>
  </si>
  <si>
    <t>Záležitosti bydlení, kom.služeb a územ.rozvoje j.n.</t>
  </si>
  <si>
    <t>Odbor technických sítí</t>
  </si>
  <si>
    <t>Majetkový odbor</t>
  </si>
  <si>
    <t>Programy rozv.bydlení a bytové hospodářství j.n.</t>
  </si>
  <si>
    <t>Bytový odbor</t>
  </si>
  <si>
    <t>Lékařská služba první pomoci</t>
  </si>
  <si>
    <t>Ústavní péče j.n.</t>
  </si>
  <si>
    <t>Hygienická služba a ochrana veřejného zdraví</t>
  </si>
  <si>
    <t>Lékárenská služba</t>
  </si>
  <si>
    <t>Jiná zdravotnická zařízení a služby pro zdravotnictví j.n.</t>
  </si>
  <si>
    <t>Prevence před drogami, alk.,nikotinem a j</t>
  </si>
  <si>
    <t>Ostatní činnost ve zdravotnictví j.n.</t>
  </si>
  <si>
    <t>Odbor zdravotnictví</t>
  </si>
  <si>
    <t>Dávky sociální výpomoci j.n.</t>
  </si>
  <si>
    <t>Dávky zdravotně postiženým občanům</t>
  </si>
  <si>
    <t>Domovy-penzióny pro důch. a zdrav.postiž. občany</t>
  </si>
  <si>
    <t>Sociální hospitalizace</t>
  </si>
  <si>
    <t>Soc.péče a pomoc starým a zdrav.postiž. občanům</t>
  </si>
  <si>
    <t>Zvláštní zařízení pro výkon pěstounské péče</t>
  </si>
  <si>
    <t>Domovy-penzióny pro matky s dětmi</t>
  </si>
  <si>
    <t>Soc.pomoc osobám v hm.nouzi a obč.soc.nepřizpůsobivým</t>
  </si>
  <si>
    <t>Sociální péče a pomoc přistěhovalcům a etnikům</t>
  </si>
  <si>
    <t>Soc.péče a pomoc ost.skupinám obyvatelstva</t>
  </si>
  <si>
    <t>Činnost regionální správy</t>
  </si>
  <si>
    <t>Výstavní činnosti v kultuře</t>
  </si>
  <si>
    <t xml:space="preserve">Poříz., zach. a obnova hodnot kult., nár. a histor. povědomí </t>
  </si>
  <si>
    <t>Ost.zaříz.související s vých.a vzděl.mládeže</t>
  </si>
  <si>
    <t>Využití volného času dětí a mládeže</t>
  </si>
  <si>
    <t>Předškolní zařízení</t>
  </si>
  <si>
    <t>Speciální základní školy</t>
  </si>
  <si>
    <t>Internátní speciální základní školy</t>
  </si>
  <si>
    <t>Školy pro střední všeobecné vzdělání</t>
  </si>
  <si>
    <t>Střední odborné školy</t>
  </si>
  <si>
    <t>Střední odborná učiliště a učiliště</t>
  </si>
  <si>
    <t>Speciální střední školy a učiliště</t>
  </si>
  <si>
    <t>Speciální střední odborná učiličtě a učiliště</t>
  </si>
  <si>
    <t>Internátní speciální střední školy</t>
  </si>
  <si>
    <t>Sportovní školy - gymnázia</t>
  </si>
  <si>
    <t>Školní stravování při středním vzdělávání</t>
  </si>
  <si>
    <t>Školní družiny a kluby</t>
  </si>
  <si>
    <t>Zaříz.vých.poradenství a preventivně vých. péče</t>
  </si>
  <si>
    <t>Vyšší odborné školy</t>
  </si>
  <si>
    <t>Základní umělecké školy</t>
  </si>
  <si>
    <t>Záležitosti vdělávání a výzkumu j.n.</t>
  </si>
  <si>
    <t>Ústavy péče o mládež</t>
  </si>
  <si>
    <t>OŠMT-školy a školská zařízení</t>
  </si>
  <si>
    <t>Provozní výdaje celkem</t>
  </si>
  <si>
    <t>Záležitosti sdělovacích prostředků</t>
  </si>
  <si>
    <t>Knihy, učební pomůcky a tisk</t>
  </si>
  <si>
    <t>Nákup materiálu j. n.</t>
  </si>
  <si>
    <t>Nákup služeb j.n.</t>
  </si>
  <si>
    <t>3349 Celkem</t>
  </si>
  <si>
    <t>Zájmová činnost a rekreace</t>
  </si>
  <si>
    <t>Platy zaměstnanců</t>
  </si>
  <si>
    <t>Ostatní osobní výdaje</t>
  </si>
  <si>
    <t>Odstupné</t>
  </si>
  <si>
    <t>Pov. poj. na soc. zabezp. a přísp. na pol. zam.</t>
  </si>
  <si>
    <t>Povinné pojistné na zdravotní pojištění</t>
  </si>
  <si>
    <t>3429 Celkem</t>
  </si>
  <si>
    <t>Místní zastupitelské orgány</t>
  </si>
  <si>
    <t>Platby za provedenou práci  j. n.</t>
  </si>
  <si>
    <t>Ostatní nákupy j.n.</t>
  </si>
  <si>
    <t>6112 Celkem</t>
  </si>
  <si>
    <t>Volby do Parlamentu ČR</t>
  </si>
  <si>
    <t>6114 Celkem</t>
  </si>
  <si>
    <t xml:space="preserve">Činnost místní správy </t>
  </si>
  <si>
    <t>Ostat.povinné pojistné hrazené zaměst.</t>
  </si>
  <si>
    <t>Prádlo, oděv a obuv</t>
  </si>
  <si>
    <t>Drobný hmotný investiční a neinvestiční majetek</t>
  </si>
  <si>
    <t>Úroky a ostatní finanční výdaje j. n.</t>
  </si>
  <si>
    <t>Pohonné hmoty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</si>
  <si>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</si>
  <si>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</si>
  <si>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</si>
  <si>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</si>
  <si>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</si>
  <si>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</si>
  <si>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Opravy a udržování</t>
  </si>
  <si>
    <t>Cestovné (tuzemské i zahraniční)</t>
  </si>
  <si>
    <t>Pohoštění</t>
  </si>
  <si>
    <t>Poskytnuté neinv. příspěvky a náhrady</t>
  </si>
  <si>
    <t>Věcné dary</t>
  </si>
  <si>
    <t>Odvody za nepl. povinnosti zam. ZP</t>
  </si>
  <si>
    <t>Neinv. dotace neziskovým a pod. organ.</t>
  </si>
  <si>
    <t>Neinv.transfery veř.rozpočtům.míst.úrov.</t>
  </si>
  <si>
    <t>Nákup kolků</t>
  </si>
  <si>
    <t>Platby daní a poplatků</t>
  </si>
  <si>
    <t>Dary obyvatelstvu</t>
  </si>
  <si>
    <t>Nespecifikované retervy</t>
  </si>
  <si>
    <t>Ostatní neinvestiční výdaje j.n.</t>
  </si>
  <si>
    <t>6171 Celkem</t>
  </si>
  <si>
    <t>6219 Celkem</t>
  </si>
  <si>
    <t>Peněžní dary do zahraničí</t>
  </si>
  <si>
    <t>6221 Celkem</t>
  </si>
  <si>
    <t>Mezinárodní spolupráce</t>
  </si>
  <si>
    <t>Realizované kurzové ztráty</t>
  </si>
  <si>
    <t>Programové vybavení</t>
  </si>
  <si>
    <t>Ostatní cestovní náhrady</t>
  </si>
  <si>
    <t>Účastnické poplatky za konference</t>
  </si>
  <si>
    <t>6223 Celkem</t>
  </si>
  <si>
    <t>3200 Celkem</t>
  </si>
  <si>
    <t>Služby zpracování dat</t>
  </si>
  <si>
    <t>Úhrady sankcí jiným rozpočtům</t>
  </si>
  <si>
    <t>3300 Celkem</t>
  </si>
  <si>
    <t>1069 Celkem</t>
  </si>
  <si>
    <t>3400 Celkem</t>
  </si>
  <si>
    <t>Voda</t>
  </si>
  <si>
    <t>Plyn</t>
  </si>
  <si>
    <t>Elektrická energie</t>
  </si>
  <si>
    <t>5212 Celkem</t>
  </si>
  <si>
    <t>Neinvestiční transfery státnímu rozpočtu</t>
  </si>
  <si>
    <t>5519 Celkem</t>
  </si>
  <si>
    <t>3600 Celkem</t>
  </si>
  <si>
    <t xml:space="preserve">Úroky </t>
  </si>
  <si>
    <t>6310 Celkem</t>
  </si>
  <si>
    <t>6399 Celkem</t>
  </si>
  <si>
    <t xml:space="preserve">Vratky transferů </t>
  </si>
  <si>
    <t>Odvody SR při FV minulých let</t>
  </si>
  <si>
    <t xml:space="preserve">Výdaje z FV minulých let mezi OÚ a obcemi </t>
  </si>
  <si>
    <t>6402 Celkem</t>
  </si>
  <si>
    <t xml:space="preserve">Ostatní činnosti j.n. </t>
  </si>
  <si>
    <t>Neinvestiční transfery MČ</t>
  </si>
  <si>
    <t>Nespecifikované rezervy</t>
  </si>
  <si>
    <t>6409 Celkem</t>
  </si>
  <si>
    <t>3700 Celkem</t>
  </si>
  <si>
    <t>Ozdravování hosp. zvířat a plodin</t>
  </si>
  <si>
    <t>1014 Celkem</t>
  </si>
  <si>
    <t>2310 Celkem</t>
  </si>
  <si>
    <t>3322 Celkem</t>
  </si>
  <si>
    <t xml:space="preserve">Neinv. přísp. zřízeným přísp. org. </t>
  </si>
  <si>
    <t>SHmB</t>
  </si>
  <si>
    <t>Ostatní neinv. transfery obyvatelstvu j.n.</t>
  </si>
  <si>
    <t>3632 Celkem</t>
  </si>
  <si>
    <t>3716 Celkem</t>
  </si>
  <si>
    <t>3722 Celkem</t>
  </si>
  <si>
    <t>Využívání a zneškodňování komunálních odpadů</t>
  </si>
  <si>
    <t>3725 Celkem</t>
  </si>
  <si>
    <t>3729 Celkem</t>
  </si>
  <si>
    <t>3733 Celkem</t>
  </si>
  <si>
    <t>Ost.ochrana půdy a spodní vody j.n.</t>
  </si>
  <si>
    <t>3739 Celkem</t>
  </si>
  <si>
    <t>ZOO</t>
  </si>
  <si>
    <t>3741 Celkem</t>
  </si>
  <si>
    <t>3742 Celkem</t>
  </si>
  <si>
    <t>Péče o vzhled obcí a veř. zeleň</t>
  </si>
  <si>
    <t>3745 Celkem</t>
  </si>
  <si>
    <t>3780 Celkem</t>
  </si>
  <si>
    <t>Neinv.dotace obecně prospěšným společnostem</t>
  </si>
  <si>
    <t>Neinvestiční dotace občanským sdružením</t>
  </si>
  <si>
    <t>Neinv. dotace církvím a nábož. spol.</t>
  </si>
  <si>
    <t>3792 Celkem</t>
  </si>
  <si>
    <t>Odvody st. rozpočtu při fin. vypoř. minul. let</t>
  </si>
  <si>
    <t>5100 Celkem</t>
  </si>
  <si>
    <t>Neinv. dotace nefin. podn. subj. - P.O.</t>
  </si>
  <si>
    <t>1037 Celkem</t>
  </si>
  <si>
    <t>1039 Celkem</t>
  </si>
  <si>
    <t>3744 Celkem</t>
  </si>
  <si>
    <t>5200 Celkem</t>
  </si>
  <si>
    <t>3635 Celkem</t>
  </si>
  <si>
    <t>5300 Celkem</t>
  </si>
  <si>
    <t>Výdaje na územní dopravní obslužnost</t>
  </si>
  <si>
    <t>2242 Celkem</t>
  </si>
  <si>
    <t>2253 Celkem</t>
  </si>
  <si>
    <t>2212</t>
  </si>
  <si>
    <t xml:space="preserve">Silnice </t>
  </si>
  <si>
    <t>2212 Celkem</t>
  </si>
  <si>
    <t>2221</t>
  </si>
  <si>
    <t xml:space="preserve">Provoz veřejné silniční dopravy </t>
  </si>
  <si>
    <t>2221 Celkem</t>
  </si>
  <si>
    <t>2232</t>
  </si>
  <si>
    <t xml:space="preserve">Provoz vnitrozemské plavby </t>
  </si>
  <si>
    <t>2232 Celkem</t>
  </si>
  <si>
    <t>2272</t>
  </si>
  <si>
    <t xml:space="preserve">Provoz ostatních drah </t>
  </si>
  <si>
    <t>2272 Celkem</t>
  </si>
  <si>
    <t>5400 Celkem</t>
  </si>
  <si>
    <t>3639</t>
  </si>
  <si>
    <t xml:space="preserve">Komun. služby a územ. rozvoj  j.n. </t>
  </si>
  <si>
    <t>3639 Celkem</t>
  </si>
  <si>
    <t>5500 Celkem</t>
  </si>
  <si>
    <t>5600 Celkem</t>
  </si>
  <si>
    <t xml:space="preserve">Pitná voda </t>
  </si>
  <si>
    <t>Odvádění a čištění odp. vod a nakládání s kaly</t>
  </si>
  <si>
    <t>2321 Celkem</t>
  </si>
  <si>
    <t>2333 Celkem</t>
  </si>
  <si>
    <t>3631 Celkem</t>
  </si>
  <si>
    <t>Výdaje související s neinvestičními nákupy j.n.</t>
  </si>
  <si>
    <t>3633 Celkem</t>
  </si>
  <si>
    <t>Záležit.bydlení a komunál.služeb a úz. rozvoje</t>
  </si>
  <si>
    <t>3699 Celkem</t>
  </si>
  <si>
    <t>5700 Celkem</t>
  </si>
  <si>
    <t>2140</t>
  </si>
  <si>
    <t xml:space="preserve">Vnitřní obchod, služby a turismus </t>
  </si>
  <si>
    <t>2140 Celkem</t>
  </si>
  <si>
    <t>6100 Celkem</t>
  </si>
  <si>
    <t>Právní služby, znal. posudky</t>
  </si>
  <si>
    <t>Geodetické práce, studie</t>
  </si>
  <si>
    <t>Daně z převodu majetku, žaloby</t>
  </si>
  <si>
    <t>Náhrady placené obyvatelstvu j.n.</t>
  </si>
  <si>
    <t>6200 Celkem</t>
  </si>
  <si>
    <t>Převody vlastním fondům hosp. činnosti</t>
  </si>
  <si>
    <t>3612 Celkem</t>
  </si>
  <si>
    <t>Programy rozv. bydl. a bytové hospodářství j.n.</t>
  </si>
  <si>
    <t>Neinvestiční půjčky obyvatelstvu</t>
  </si>
  <si>
    <t>3619 Celkem</t>
  </si>
  <si>
    <t>6300 Celkem</t>
  </si>
  <si>
    <t>Opravy  a udržování</t>
  </si>
  <si>
    <t>Úhrada dálkově dod. tepel. energie</t>
  </si>
  <si>
    <t>6600 Celkem</t>
  </si>
  <si>
    <t>3511 Celkem</t>
  </si>
  <si>
    <t>3513 Celkem</t>
  </si>
  <si>
    <t>9112 - CDOZS</t>
  </si>
  <si>
    <t>9119-NMB</t>
  </si>
  <si>
    <t>Neinv. příspěvky ostatním přísp. org.</t>
  </si>
  <si>
    <t>Psych. léč.</t>
  </si>
  <si>
    <t>3523 Celkem</t>
  </si>
  <si>
    <t>Dětský domov</t>
  </si>
  <si>
    <t>Det. Čern. 9501</t>
  </si>
  <si>
    <t>Det. Boh.9502</t>
  </si>
  <si>
    <t>3529 Celkem</t>
  </si>
  <si>
    <t>Hygien. služba a ochr. veřej. zdraví</t>
  </si>
  <si>
    <t>9115-MHS</t>
  </si>
  <si>
    <t>3531 Celkem</t>
  </si>
  <si>
    <t>3532 Celkem</t>
  </si>
  <si>
    <t>Jiná zdrav zařízení a služby pro zdravot. j.n.</t>
  </si>
  <si>
    <t>9109-SZZIII</t>
  </si>
  <si>
    <t>9112-CDOZS</t>
  </si>
  <si>
    <t>3539 Celkem</t>
  </si>
  <si>
    <t>Prevence před drogami, alkoholem a nikotinem</t>
  </si>
  <si>
    <t>3541 Celkem</t>
  </si>
  <si>
    <t>Ostatní činnost ve zdravot. j.n.</t>
  </si>
  <si>
    <t>branci</t>
  </si>
  <si>
    <t>3599 Celkem</t>
  </si>
  <si>
    <t>7100 Celkem</t>
  </si>
  <si>
    <t>Dávky sociální pomoci j.n.</t>
  </si>
  <si>
    <t>Sociální dávky</t>
  </si>
  <si>
    <t>4179 Celkem</t>
  </si>
  <si>
    <t>Dávky zdrav. postiž. občanům</t>
  </si>
  <si>
    <t>4180 Celkem</t>
  </si>
  <si>
    <t>Domovy - penz. pro důch. a ZPO</t>
  </si>
  <si>
    <t>4312 Celkem</t>
  </si>
  <si>
    <t>Soc. úst. pro zdr. postiž. mládež</t>
  </si>
  <si>
    <t>Potraviny</t>
  </si>
  <si>
    <t>4313 Celkem</t>
  </si>
  <si>
    <t>4315 Celkem</t>
  </si>
  <si>
    <t>4316 Celkem</t>
  </si>
  <si>
    <t>Sociální péče a pomoc starým a zdravotně postiž.</t>
  </si>
  <si>
    <t>4319 Celkem</t>
  </si>
  <si>
    <t>4332 Celkem</t>
  </si>
  <si>
    <t>Domovy-penz. pro matky s dětmi</t>
  </si>
  <si>
    <t>4333 Celkem</t>
  </si>
  <si>
    <t>4339 Celkem</t>
  </si>
  <si>
    <t>Sociální pomoc os. v hmotné nouzi a soc. nepřizp.</t>
  </si>
  <si>
    <t>4341 Celkem</t>
  </si>
  <si>
    <t>Sociální pomoc přistěhovalcům a vybr. etnikům</t>
  </si>
  <si>
    <t>4342 Celkem</t>
  </si>
  <si>
    <t>4346 Celkem</t>
  </si>
  <si>
    <t>Sociální péče a pomoc ost. skupinám obyvatelstva</t>
  </si>
  <si>
    <t>4349 Celkem</t>
  </si>
  <si>
    <t>Neinv. transfery jiným veřejným rozpočtům</t>
  </si>
  <si>
    <t>5311 Celkem</t>
  </si>
  <si>
    <t>Náhr pl. zam. při nást.obč.na výk.civ.služ.</t>
  </si>
  <si>
    <t>6172 Celkem</t>
  </si>
  <si>
    <t>7200 Celkem</t>
  </si>
  <si>
    <t>Neinv. dotace nefin. podn. subj. - F.O.</t>
  </si>
  <si>
    <t>3311 Celkem</t>
  </si>
  <si>
    <t>3312 Celkem</t>
  </si>
  <si>
    <t>3314 Celkem</t>
  </si>
  <si>
    <t>3315 Celkem</t>
  </si>
  <si>
    <t>3317 Celkem</t>
  </si>
  <si>
    <t>3319 Celkem</t>
  </si>
  <si>
    <t>Pořiz., zach. a obnova kulturních hodnot</t>
  </si>
  <si>
    <t>3326 Celkem</t>
  </si>
  <si>
    <t>7300 Celkem</t>
  </si>
  <si>
    <t>3112 Celkem</t>
  </si>
  <si>
    <t>3113 Celkem</t>
  </si>
  <si>
    <t>3141 Celkem</t>
  </si>
  <si>
    <t>3145 Celkem</t>
  </si>
  <si>
    <t>3149 Celkem</t>
  </si>
  <si>
    <t>Tělovýchovná činnost  j. n.</t>
  </si>
  <si>
    <t>Neinv. dotace podnik. subj. j.n. - Kometa</t>
  </si>
  <si>
    <t>Účelové neinvestiční transfery nepodnik. FO</t>
  </si>
  <si>
    <t>3419 Celkem</t>
  </si>
  <si>
    <t>3421 Celkem</t>
  </si>
  <si>
    <t>7400 Celkem</t>
  </si>
  <si>
    <t>OŠMT - školy a školská zařízení zřizovaná městem</t>
  </si>
  <si>
    <t>Platby za provedenou práci j.n.</t>
  </si>
  <si>
    <t>Ochranné pomůcky</t>
  </si>
  <si>
    <t>3111 Celkem</t>
  </si>
  <si>
    <t>Náležitosti osob vykon. zákl.(náhr.) a da</t>
  </si>
  <si>
    <t>Učebnice a bezpl.poskytované školní potřeby</t>
  </si>
  <si>
    <t>3114 Celkem</t>
  </si>
  <si>
    <t>3116 Celkem</t>
  </si>
  <si>
    <t>3121 Celkem</t>
  </si>
  <si>
    <t>3122 Celkem</t>
  </si>
  <si>
    <t>3123 Celkem</t>
  </si>
  <si>
    <t>3124 Celkem</t>
  </si>
  <si>
    <t>3125 Celkem</t>
  </si>
  <si>
    <t>3126 Celkem</t>
  </si>
  <si>
    <t>3128 Celkem</t>
  </si>
  <si>
    <t>3142 Celkem</t>
  </si>
  <si>
    <t>3143 Celkem</t>
  </si>
  <si>
    <t>Zaříz.vých.poradenství a preventivně výchovné péče</t>
  </si>
  <si>
    <t>3146 Celkem</t>
  </si>
  <si>
    <t>3150 Celkem</t>
  </si>
  <si>
    <t>3231 Celkem</t>
  </si>
  <si>
    <t>Úroky a ostatní finanční výdaje j.n.</t>
  </si>
  <si>
    <t>3299 Celkem</t>
  </si>
  <si>
    <t>4322 Celkem</t>
  </si>
  <si>
    <t>7499 Celkem</t>
  </si>
  <si>
    <t>Neinvestiční transfery vysokým školám</t>
  </si>
  <si>
    <t>7500 Celkem</t>
  </si>
  <si>
    <t>Povinné pojistné placené zaměstnav. j.n.</t>
  </si>
  <si>
    <t>Autobus, lodě - pojištění</t>
  </si>
  <si>
    <t>Nájemné s právem koupě</t>
  </si>
  <si>
    <t>8200 Celkem</t>
  </si>
  <si>
    <t>6211 Celkem</t>
  </si>
  <si>
    <t>8300 Celkem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</si>
</sst>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.0%"/>
    <numFmt numFmtId="167" formatCode="0.0"/>
    <numFmt numFmtId="168" formatCode="#,##0.0"/>
    <numFmt numFmtId="169" formatCode="#,##0_ ;[Red]\-#,##0\ "/>
    <numFmt numFmtId="170" formatCode="000\ 00"/>
    <numFmt numFmtId="171" formatCode="#,##0_);\(#,##0\)"/>
    <numFmt numFmtId="172" formatCode="0_)"/>
    <numFmt numFmtId="173" formatCode="0.000"/>
    <numFmt numFmtId="174" formatCode="###0"/>
    <numFmt numFmtId="175" formatCode="d/m"/>
    <numFmt numFmtId="176" formatCode="d/m/yy"/>
    <numFmt numFmtId="177" formatCode="#0"/>
  </numFmts>
  <fonts count="23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Courier"/>
      <family val="0"/>
    </font>
    <font>
      <sz val="12"/>
      <name val="Arial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sz val="9"/>
      <name val="Times New Roman"/>
      <family val="1"/>
    </font>
    <font>
      <b/>
      <u val="single"/>
      <sz val="12"/>
      <name val="Times New Roman C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3" fillId="0" borderId="1" xfId="27" applyFont="1" applyBorder="1" applyAlignment="1">
      <alignment horizontal="center"/>
      <protection/>
    </xf>
    <xf numFmtId="0" fontId="3" fillId="0" borderId="2" xfId="27" applyFont="1" applyBorder="1" applyAlignment="1">
      <alignment horizontal="center"/>
      <protection/>
    </xf>
    <xf numFmtId="0" fontId="3" fillId="0" borderId="2" xfId="27" applyFont="1" applyBorder="1">
      <alignment horizontal="center"/>
      <protection/>
    </xf>
    <xf numFmtId="3" fontId="3" fillId="0" borderId="2" xfId="29" applyFont="1" applyBorder="1" applyAlignment="1">
      <alignment horizontal="center"/>
      <protection/>
    </xf>
    <xf numFmtId="168" fontId="3" fillId="0" borderId="2" xfId="29" applyNumberFormat="1" applyFont="1" applyBorder="1" applyAlignment="1">
      <alignment horizontal="center"/>
      <protection/>
    </xf>
    <xf numFmtId="168" fontId="3" fillId="0" borderId="3" xfId="29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23">
      <alignment/>
      <protection/>
    </xf>
    <xf numFmtId="0" fontId="0" fillId="2" borderId="0" xfId="27" applyFont="1" applyFill="1">
      <alignment/>
      <protection/>
    </xf>
    <xf numFmtId="0" fontId="9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3" applyFont="1">
      <alignment/>
      <protection/>
    </xf>
    <xf numFmtId="0" fontId="10" fillId="0" borderId="0" xfId="0" applyFont="1" applyAlignment="1">
      <alignment horizontal="left"/>
    </xf>
    <xf numFmtId="1" fontId="3" fillId="0" borderId="2" xfId="27" applyNumberFormat="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0" xfId="23" applyFont="1">
      <alignment/>
      <protection/>
    </xf>
    <xf numFmtId="0" fontId="9" fillId="2" borderId="0" xfId="27" applyFont="1" applyFill="1">
      <alignment/>
      <protection/>
    </xf>
    <xf numFmtId="0" fontId="13" fillId="0" borderId="0" xfId="23" applyFont="1">
      <alignment/>
      <protection/>
    </xf>
    <xf numFmtId="0" fontId="6" fillId="0" borderId="0" xfId="0" applyFont="1" applyAlignment="1">
      <alignment/>
    </xf>
    <xf numFmtId="0" fontId="14" fillId="0" borderId="0" xfId="27" applyFont="1">
      <alignment/>
      <protection/>
    </xf>
    <xf numFmtId="0" fontId="8" fillId="0" borderId="0" xfId="0" applyFont="1" applyAlignment="1">
      <alignment/>
    </xf>
    <xf numFmtId="0" fontId="2" fillId="0" borderId="4" xfId="27" applyFont="1" applyFill="1" applyBorder="1" applyAlignment="1">
      <alignment horizontal="left"/>
      <protection/>
    </xf>
    <xf numFmtId="0" fontId="2" fillId="0" borderId="5" xfId="27" applyFont="1" applyFill="1" applyBorder="1" applyAlignment="1">
      <alignment horizontal="left"/>
      <protection/>
    </xf>
    <xf numFmtId="0" fontId="2" fillId="0" borderId="5" xfId="27" applyFont="1" applyFill="1" applyBorder="1" applyAlignment="1">
      <alignment horizontal="center"/>
      <protection/>
    </xf>
    <xf numFmtId="0" fontId="2" fillId="0" borderId="5" xfId="27" applyFont="1" applyFill="1" applyBorder="1">
      <alignment/>
      <protection/>
    </xf>
    <xf numFmtId="3" fontId="2" fillId="0" borderId="5" xfId="27" applyNumberFormat="1" applyFont="1" applyFill="1" applyBorder="1" applyAlignment="1">
      <alignment horizontal="right"/>
      <protection/>
    </xf>
    <xf numFmtId="168" fontId="2" fillId="0" borderId="5" xfId="27" applyNumberFormat="1" applyFont="1" applyFill="1" applyBorder="1">
      <alignment/>
      <protection/>
    </xf>
    <xf numFmtId="168" fontId="2" fillId="0" borderId="6" xfId="27" applyNumberFormat="1" applyFont="1" applyFill="1" applyBorder="1">
      <alignment/>
      <protection/>
    </xf>
    <xf numFmtId="0" fontId="2" fillId="0" borderId="7" xfId="27" applyFont="1" applyFill="1" applyBorder="1" applyAlignment="1">
      <alignment horizontal="left"/>
      <protection/>
    </xf>
    <xf numFmtId="0" fontId="3" fillId="0" borderId="8" xfId="27" applyNumberFormat="1" applyFont="1" applyFill="1" applyBorder="1" applyAlignment="1">
      <alignment horizontal="left"/>
      <protection/>
    </xf>
    <xf numFmtId="0" fontId="2" fillId="0" borderId="8" xfId="27" applyFont="1" applyFill="1" applyBorder="1" applyAlignment="1">
      <alignment horizontal="center"/>
      <protection/>
    </xf>
    <xf numFmtId="0" fontId="2" fillId="0" borderId="8" xfId="27" applyFont="1" applyFill="1" applyBorder="1">
      <alignment/>
      <protection/>
    </xf>
    <xf numFmtId="3" fontId="3" fillId="0" borderId="8" xfId="27" applyNumberFormat="1" applyFont="1" applyFill="1" applyBorder="1" applyAlignment="1">
      <alignment horizontal="right"/>
      <protection/>
    </xf>
    <xf numFmtId="168" fontId="3" fillId="0" borderId="8" xfId="27" applyNumberFormat="1" applyFont="1" applyFill="1" applyBorder="1">
      <alignment/>
      <protection/>
    </xf>
    <xf numFmtId="168" fontId="3" fillId="0" borderId="9" xfId="27" applyNumberFormat="1" applyFont="1" applyFill="1" applyBorder="1">
      <alignment/>
      <protection/>
    </xf>
    <xf numFmtId="0" fontId="2" fillId="0" borderId="10" xfId="27" applyFont="1" applyFill="1" applyBorder="1" applyAlignment="1">
      <alignment horizontal="left"/>
      <protection/>
    </xf>
    <xf numFmtId="0" fontId="3" fillId="0" borderId="11" xfId="27" applyNumberFormat="1" applyFont="1" applyFill="1" applyBorder="1" applyAlignment="1">
      <alignment horizontal="left"/>
      <protection/>
    </xf>
    <xf numFmtId="0" fontId="2" fillId="0" borderId="11" xfId="27" applyFont="1" applyFill="1" applyBorder="1" applyAlignment="1">
      <alignment horizontal="center"/>
      <protection/>
    </xf>
    <xf numFmtId="0" fontId="2" fillId="0" borderId="11" xfId="27" applyFont="1" applyFill="1" applyBorder="1">
      <alignment/>
      <protection/>
    </xf>
    <xf numFmtId="3" fontId="2" fillId="0" borderId="11" xfId="27" applyNumberFormat="1" applyFont="1" applyFill="1" applyBorder="1" applyAlignment="1">
      <alignment horizontal="right"/>
      <protection/>
    </xf>
    <xf numFmtId="168" fontId="2" fillId="0" borderId="11" xfId="27" applyNumberFormat="1" applyFont="1" applyFill="1" applyBorder="1">
      <alignment/>
      <protection/>
    </xf>
    <xf numFmtId="168" fontId="2" fillId="0" borderId="12" xfId="27" applyNumberFormat="1" applyFont="1" applyFill="1" applyBorder="1">
      <alignment/>
      <protection/>
    </xf>
    <xf numFmtId="0" fontId="3" fillId="0" borderId="8" xfId="27" applyFont="1" applyFill="1" applyBorder="1" applyAlignment="1">
      <alignment horizontal="left"/>
      <protection/>
    </xf>
    <xf numFmtId="0" fontId="3" fillId="0" borderId="11" xfId="27" applyFont="1" applyFill="1" applyBorder="1" applyAlignment="1">
      <alignment horizontal="left"/>
      <protection/>
    </xf>
    <xf numFmtId="0" fontId="2" fillId="2" borderId="4" xfId="27" applyFont="1" applyFill="1" applyBorder="1" applyAlignment="1">
      <alignment horizontal="left"/>
      <protection/>
    </xf>
    <xf numFmtId="0" fontId="2" fillId="2" borderId="5" xfId="27" applyFont="1" applyFill="1" applyBorder="1" applyAlignment="1">
      <alignment horizontal="center"/>
      <protection/>
    </xf>
    <xf numFmtId="0" fontId="2" fillId="2" borderId="5" xfId="27" applyFont="1" applyFill="1" applyBorder="1">
      <alignment/>
      <protection/>
    </xf>
    <xf numFmtId="3" fontId="2" fillId="2" borderId="5" xfId="27" applyNumberFormat="1" applyFont="1" applyFill="1" applyBorder="1" applyAlignment="1">
      <alignment horizontal="right"/>
      <protection/>
    </xf>
    <xf numFmtId="3" fontId="2" fillId="2" borderId="5" xfId="21" applyNumberFormat="1" applyFont="1" applyFill="1" applyBorder="1" applyAlignment="1">
      <alignment horizontal="right"/>
      <protection/>
    </xf>
    <xf numFmtId="0" fontId="2" fillId="0" borderId="4" xfId="23" applyFont="1" applyBorder="1" applyAlignment="1">
      <alignment horizontal="left"/>
      <protection/>
    </xf>
    <xf numFmtId="0" fontId="2" fillId="0" borderId="5" xfId="23" applyFont="1" applyBorder="1" applyAlignment="1">
      <alignment horizontal="center"/>
      <protection/>
    </xf>
    <xf numFmtId="0" fontId="2" fillId="0" borderId="5" xfId="23" applyFont="1" applyBorder="1">
      <alignment/>
      <protection/>
    </xf>
    <xf numFmtId="3" fontId="2" fillId="0" borderId="5" xfId="23" applyNumberFormat="1" applyFont="1" applyFill="1" applyBorder="1" applyAlignment="1">
      <alignment horizontal="right"/>
      <protection/>
    </xf>
    <xf numFmtId="3" fontId="2" fillId="0" borderId="5" xfId="23" applyNumberFormat="1" applyFont="1" applyBorder="1" applyAlignment="1">
      <alignment horizontal="right"/>
      <protection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0" fontId="2" fillId="2" borderId="4" xfId="23" applyFont="1" applyFill="1" applyBorder="1" applyAlignment="1">
      <alignment horizontal="left"/>
      <protection/>
    </xf>
    <xf numFmtId="0" fontId="2" fillId="2" borderId="5" xfId="23" applyFont="1" applyFill="1" applyBorder="1" applyAlignment="1">
      <alignment horizontal="center"/>
      <protection/>
    </xf>
    <xf numFmtId="0" fontId="2" fillId="2" borderId="5" xfId="23" applyFont="1" applyFill="1" applyBorder="1">
      <alignment/>
      <protection/>
    </xf>
    <xf numFmtId="0" fontId="2" fillId="2" borderId="5" xfId="0" applyFont="1" applyFill="1" applyBorder="1" applyAlignment="1">
      <alignment/>
    </xf>
    <xf numFmtId="3" fontId="2" fillId="2" borderId="5" xfId="23" applyNumberFormat="1" applyFont="1" applyFill="1" applyBorder="1" applyAlignment="1">
      <alignment horizontal="right"/>
      <protection/>
    </xf>
    <xf numFmtId="3" fontId="2" fillId="2" borderId="5" xfId="0" applyNumberFormat="1" applyFont="1" applyFill="1" applyBorder="1" applyAlignment="1">
      <alignment horizontal="right"/>
    </xf>
    <xf numFmtId="0" fontId="2" fillId="2" borderId="7" xfId="27" applyFont="1" applyFill="1" applyBorder="1" applyAlignment="1">
      <alignment horizontal="left"/>
      <protection/>
    </xf>
    <xf numFmtId="0" fontId="2" fillId="2" borderId="8" xfId="27" applyFont="1" applyFill="1" applyBorder="1" applyAlignment="1">
      <alignment horizontal="center"/>
      <protection/>
    </xf>
    <xf numFmtId="0" fontId="2" fillId="2" borderId="8" xfId="27" applyFont="1" applyFill="1" applyBorder="1">
      <alignment/>
      <protection/>
    </xf>
    <xf numFmtId="3" fontId="3" fillId="2" borderId="8" xfId="0" applyNumberFormat="1" applyFont="1" applyFill="1" applyBorder="1" applyAlignment="1">
      <alignment horizontal="right"/>
    </xf>
    <xf numFmtId="0" fontId="2" fillId="2" borderId="10" xfId="27" applyFont="1" applyFill="1" applyBorder="1" applyAlignment="1">
      <alignment horizontal="left"/>
      <protection/>
    </xf>
    <xf numFmtId="0" fontId="2" fillId="2" borderId="11" xfId="27" applyFont="1" applyFill="1" applyBorder="1" applyAlignment="1">
      <alignment horizontal="center"/>
      <protection/>
    </xf>
    <xf numFmtId="0" fontId="2" fillId="2" borderId="11" xfId="27" applyFont="1" applyFill="1" applyBorder="1">
      <alignment/>
      <protection/>
    </xf>
    <xf numFmtId="3" fontId="2" fillId="2" borderId="11" xfId="0" applyNumberFormat="1" applyFont="1" applyFill="1" applyBorder="1" applyAlignment="1">
      <alignment horizontal="right"/>
    </xf>
    <xf numFmtId="0" fontId="2" fillId="0" borderId="7" xfId="23" applyFont="1" applyBorder="1" applyAlignment="1">
      <alignment horizontal="left"/>
      <protection/>
    </xf>
    <xf numFmtId="0" fontId="2" fillId="0" borderId="8" xfId="23" applyFont="1" applyBorder="1" applyAlignment="1">
      <alignment horizontal="center"/>
      <protection/>
    </xf>
    <xf numFmtId="0" fontId="2" fillId="0" borderId="8" xfId="23" applyFont="1" applyBorder="1">
      <alignment/>
      <protection/>
    </xf>
    <xf numFmtId="3" fontId="3" fillId="0" borderId="8" xfId="23" applyNumberFormat="1" applyFont="1" applyFill="1" applyBorder="1" applyAlignment="1">
      <alignment horizontal="right"/>
      <protection/>
    </xf>
    <xf numFmtId="3" fontId="3" fillId="0" borderId="8" xfId="23" applyNumberFormat="1" applyFont="1" applyBorder="1" applyAlignment="1">
      <alignment horizontal="right"/>
      <protection/>
    </xf>
    <xf numFmtId="0" fontId="2" fillId="0" borderId="10" xfId="23" applyFont="1" applyBorder="1" applyAlignment="1">
      <alignment horizontal="left"/>
      <protection/>
    </xf>
    <xf numFmtId="0" fontId="2" fillId="0" borderId="11" xfId="23" applyFont="1" applyBorder="1" applyAlignment="1">
      <alignment horizontal="center"/>
      <protection/>
    </xf>
    <xf numFmtId="0" fontId="2" fillId="0" borderId="11" xfId="23" applyFont="1" applyBorder="1">
      <alignment/>
      <protection/>
    </xf>
    <xf numFmtId="3" fontId="2" fillId="0" borderId="11" xfId="23" applyNumberFormat="1" applyFont="1" applyFill="1" applyBorder="1" applyAlignment="1">
      <alignment horizontal="right"/>
      <protection/>
    </xf>
    <xf numFmtId="3" fontId="2" fillId="0" borderId="11" xfId="23" applyNumberFormat="1" applyFont="1" applyBorder="1" applyAlignment="1">
      <alignment horizontal="right"/>
      <protection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3" fillId="0" borderId="13" xfId="27" applyFont="1" applyFill="1" applyBorder="1" applyAlignment="1">
      <alignment horizontal="left"/>
      <protection/>
    </xf>
    <xf numFmtId="0" fontId="3" fillId="0" borderId="14" xfId="27" applyFont="1" applyFill="1" applyBorder="1" applyAlignment="1">
      <alignment horizontal="left"/>
      <protection/>
    </xf>
    <xf numFmtId="0" fontId="3" fillId="0" borderId="14" xfId="27" applyFont="1" applyFill="1" applyBorder="1" applyAlignment="1">
      <alignment horizontal="center"/>
      <protection/>
    </xf>
    <xf numFmtId="0" fontId="3" fillId="0" borderId="14" xfId="27" applyFont="1" applyFill="1" applyBorder="1">
      <alignment/>
      <protection/>
    </xf>
    <xf numFmtId="3" fontId="3" fillId="0" borderId="5" xfId="27" applyNumberFormat="1" applyFont="1" applyFill="1" applyBorder="1" applyAlignment="1">
      <alignment horizontal="right"/>
      <protection/>
    </xf>
    <xf numFmtId="168" fontId="3" fillId="0" borderId="5" xfId="27" applyNumberFormat="1" applyFont="1" applyFill="1" applyBorder="1">
      <alignment/>
      <protection/>
    </xf>
    <xf numFmtId="168" fontId="3" fillId="0" borderId="6" xfId="27" applyNumberFormat="1" applyFont="1" applyFill="1" applyBorder="1">
      <alignment/>
      <protection/>
    </xf>
    <xf numFmtId="3" fontId="2" fillId="0" borderId="8" xfId="27" applyNumberFormat="1" applyFont="1" applyFill="1" applyBorder="1" applyAlignment="1">
      <alignment horizontal="right"/>
      <protection/>
    </xf>
    <xf numFmtId="168" fontId="2" fillId="0" borderId="8" xfId="27" applyNumberFormat="1" applyFont="1" applyFill="1" applyBorder="1">
      <alignment/>
      <protection/>
    </xf>
    <xf numFmtId="0" fontId="2" fillId="3" borderId="15" xfId="27" applyFont="1" applyFill="1" applyBorder="1" applyAlignment="1">
      <alignment horizontal="left"/>
      <protection/>
    </xf>
    <xf numFmtId="0" fontId="3" fillId="3" borderId="16" xfId="27" applyFont="1" applyFill="1" applyBorder="1" applyAlignment="1">
      <alignment horizontal="left"/>
      <protection/>
    </xf>
    <xf numFmtId="0" fontId="2" fillId="3" borderId="16" xfId="27" applyFont="1" applyFill="1" applyBorder="1" applyAlignment="1">
      <alignment horizontal="center"/>
      <protection/>
    </xf>
    <xf numFmtId="0" fontId="2" fillId="3" borderId="16" xfId="27" applyFont="1" applyFill="1" applyBorder="1">
      <alignment/>
      <protection/>
    </xf>
    <xf numFmtId="3" fontId="3" fillId="3" borderId="16" xfId="27" applyNumberFormat="1" applyFont="1" applyFill="1" applyBorder="1" applyAlignment="1">
      <alignment horizontal="right"/>
      <protection/>
    </xf>
    <xf numFmtId="168" fontId="3" fillId="3" borderId="16" xfId="27" applyNumberFormat="1" applyFont="1" applyFill="1" applyBorder="1">
      <alignment/>
      <protection/>
    </xf>
    <xf numFmtId="168" fontId="3" fillId="3" borderId="17" xfId="27" applyNumberFormat="1" applyFont="1" applyFill="1" applyBorder="1">
      <alignment/>
      <protection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2" fillId="2" borderId="0" xfId="27" applyFont="1" applyFill="1">
      <alignment/>
      <protection/>
    </xf>
    <xf numFmtId="0" fontId="8" fillId="0" borderId="0" xfId="23" applyFont="1">
      <alignment/>
      <protection/>
    </xf>
    <xf numFmtId="0" fontId="8" fillId="0" borderId="0" xfId="27" applyFont="1">
      <alignment/>
      <protection/>
    </xf>
    <xf numFmtId="3" fontId="2" fillId="0" borderId="0" xfId="0" applyNumberFormat="1" applyFont="1" applyAlignment="1">
      <alignment horizontal="right"/>
    </xf>
    <xf numFmtId="0" fontId="8" fillId="0" borderId="0" xfId="26" applyFont="1">
      <alignment/>
      <protection/>
    </xf>
    <xf numFmtId="0" fontId="10" fillId="0" borderId="1" xfId="27" applyFont="1" applyBorder="1" applyAlignment="1">
      <alignment horizontal="center"/>
      <protection/>
    </xf>
    <xf numFmtId="1" fontId="10" fillId="0" borderId="2" xfId="27" applyNumberFormat="1" applyFont="1" applyBorder="1" applyAlignment="1">
      <alignment horizontal="center"/>
      <protection/>
    </xf>
    <xf numFmtId="0" fontId="10" fillId="0" borderId="2" xfId="27" applyFont="1" applyBorder="1" applyAlignment="1">
      <alignment horizontal="center"/>
      <protection/>
    </xf>
    <xf numFmtId="0" fontId="10" fillId="0" borderId="2" xfId="27" applyFont="1" applyBorder="1">
      <alignment horizontal="center"/>
      <protection/>
    </xf>
    <xf numFmtId="3" fontId="10" fillId="0" borderId="2" xfId="29" applyFont="1" applyBorder="1" applyAlignment="1">
      <alignment horizontal="center"/>
      <protection/>
    </xf>
    <xf numFmtId="168" fontId="10" fillId="0" borderId="2" xfId="29" applyNumberFormat="1" applyFont="1" applyBorder="1" applyAlignment="1">
      <alignment horizontal="center"/>
      <protection/>
    </xf>
    <xf numFmtId="168" fontId="10" fillId="0" borderId="3" xfId="29" applyNumberFormat="1" applyFont="1" applyBorder="1" applyAlignment="1">
      <alignment horizontal="center"/>
      <protection/>
    </xf>
    <xf numFmtId="0" fontId="8" fillId="0" borderId="18" xfId="27" applyFont="1" applyFill="1" applyBorder="1" applyAlignment="1">
      <alignment horizontal="left"/>
      <protection/>
    </xf>
    <xf numFmtId="0" fontId="8" fillId="0" borderId="19" xfId="27" applyFont="1" applyFill="1" applyBorder="1" applyAlignment="1">
      <alignment horizontal="left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19" xfId="27" applyFont="1" applyFill="1" applyBorder="1">
      <alignment/>
      <protection/>
    </xf>
    <xf numFmtId="3" fontId="8" fillId="0" borderId="19" xfId="27" applyNumberFormat="1" applyFont="1" applyFill="1" applyBorder="1" applyAlignment="1">
      <alignment horizontal="right"/>
      <protection/>
    </xf>
    <xf numFmtId="168" fontId="8" fillId="0" borderId="19" xfId="27" applyNumberFormat="1" applyFont="1" applyFill="1" applyBorder="1">
      <alignment/>
      <protection/>
    </xf>
    <xf numFmtId="168" fontId="8" fillId="0" borderId="20" xfId="27" applyNumberFormat="1" applyFont="1" applyFill="1" applyBorder="1">
      <alignment/>
      <protection/>
    </xf>
    <xf numFmtId="0" fontId="8" fillId="2" borderId="4" xfId="23" applyFont="1" applyFill="1" applyBorder="1" applyAlignment="1">
      <alignment horizontal="left"/>
      <protection/>
    </xf>
    <xf numFmtId="0" fontId="8" fillId="0" borderId="5" xfId="27" applyFont="1" applyFill="1" applyBorder="1" applyAlignment="1">
      <alignment horizontal="left"/>
      <protection/>
    </xf>
    <xf numFmtId="0" fontId="8" fillId="2" borderId="5" xfId="23" applyFont="1" applyFill="1" applyBorder="1" applyAlignment="1">
      <alignment horizontal="center"/>
      <protection/>
    </xf>
    <xf numFmtId="0" fontId="8" fillId="2" borderId="5" xfId="23" applyFont="1" applyFill="1" applyBorder="1">
      <alignment/>
      <protection/>
    </xf>
    <xf numFmtId="0" fontId="8" fillId="2" borderId="5" xfId="0" applyFont="1" applyFill="1" applyBorder="1" applyAlignment="1">
      <alignment/>
    </xf>
    <xf numFmtId="3" fontId="8" fillId="2" borderId="5" xfId="23" applyNumberFormat="1" applyFont="1" applyFill="1" applyBorder="1" applyAlignment="1">
      <alignment horizontal="right"/>
      <protection/>
    </xf>
    <xf numFmtId="3" fontId="8" fillId="0" borderId="5" xfId="23" applyNumberFormat="1" applyFont="1" applyFill="1" applyBorder="1" applyAlignment="1">
      <alignment horizontal="right"/>
      <protection/>
    </xf>
    <xf numFmtId="168" fontId="8" fillId="2" borderId="5" xfId="27" applyNumberFormat="1" applyFont="1" applyFill="1" applyBorder="1">
      <alignment/>
      <protection/>
    </xf>
    <xf numFmtId="168" fontId="8" fillId="2" borderId="6" xfId="27" applyNumberFormat="1" applyFont="1" applyFill="1" applyBorder="1">
      <alignment/>
      <protection/>
    </xf>
    <xf numFmtId="0" fontId="8" fillId="2" borderId="0" xfId="27" applyFont="1" applyFill="1">
      <alignment/>
      <protection/>
    </xf>
    <xf numFmtId="0" fontId="8" fillId="0" borderId="4" xfId="27" applyFont="1" applyFill="1" applyBorder="1" applyAlignment="1">
      <alignment horizontal="left"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5" xfId="27" applyFont="1" applyFill="1" applyBorder="1">
      <alignment/>
      <protection/>
    </xf>
    <xf numFmtId="3" fontId="8" fillId="0" borderId="5" xfId="27" applyNumberFormat="1" applyFont="1" applyFill="1" applyBorder="1" applyAlignment="1">
      <alignment horizontal="right"/>
      <protection/>
    </xf>
    <xf numFmtId="168" fontId="8" fillId="0" borderId="5" xfId="27" applyNumberFormat="1" applyFont="1" applyFill="1" applyBorder="1">
      <alignment/>
      <protection/>
    </xf>
    <xf numFmtId="168" fontId="8" fillId="0" borderId="6" xfId="27" applyNumberFormat="1" applyFont="1" applyFill="1" applyBorder="1">
      <alignment/>
      <protection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0" fontId="8" fillId="0" borderId="21" xfId="27" applyFont="1" applyFill="1" applyBorder="1" applyAlignment="1">
      <alignment horizontal="left"/>
      <protection/>
    </xf>
    <xf numFmtId="0" fontId="8" fillId="0" borderId="22" xfId="27" applyFont="1" applyFill="1" applyBorder="1" applyAlignment="1">
      <alignment horizontal="left"/>
      <protection/>
    </xf>
    <xf numFmtId="0" fontId="8" fillId="0" borderId="22" xfId="27" applyFont="1" applyFill="1" applyBorder="1" applyAlignment="1">
      <alignment horizontal="center"/>
      <protection/>
    </xf>
    <xf numFmtId="0" fontId="8" fillId="0" borderId="22" xfId="27" applyFont="1" applyFill="1" applyBorder="1">
      <alignment/>
      <protection/>
    </xf>
    <xf numFmtId="3" fontId="8" fillId="0" borderId="22" xfId="27" applyNumberFormat="1" applyFont="1" applyFill="1" applyBorder="1" applyAlignment="1">
      <alignment horizontal="right"/>
      <protection/>
    </xf>
    <xf numFmtId="168" fontId="8" fillId="0" borderId="22" xfId="27" applyNumberFormat="1" applyFont="1" applyFill="1" applyBorder="1">
      <alignment/>
      <protection/>
    </xf>
    <xf numFmtId="168" fontId="8" fillId="0" borderId="23" xfId="27" applyNumberFormat="1" applyFont="1" applyFill="1" applyBorder="1">
      <alignment/>
      <protection/>
    </xf>
    <xf numFmtId="0" fontId="8" fillId="0" borderId="7" xfId="27" applyFont="1" applyFill="1" applyBorder="1" applyAlignment="1">
      <alignment horizontal="left"/>
      <protection/>
    </xf>
    <xf numFmtId="0" fontId="10" fillId="0" borderId="8" xfId="27" applyNumberFormat="1" applyFont="1" applyFill="1" applyBorder="1" applyAlignment="1">
      <alignment horizontal="left"/>
      <protection/>
    </xf>
    <xf numFmtId="0" fontId="8" fillId="0" borderId="8" xfId="27" applyFont="1" applyFill="1" applyBorder="1" applyAlignment="1">
      <alignment horizontal="center"/>
      <protection/>
    </xf>
    <xf numFmtId="0" fontId="8" fillId="0" borderId="8" xfId="27" applyFont="1" applyFill="1" applyBorder="1">
      <alignment/>
      <protection/>
    </xf>
    <xf numFmtId="3" fontId="10" fillId="0" borderId="8" xfId="27" applyNumberFormat="1" applyFont="1" applyFill="1" applyBorder="1" applyAlignment="1">
      <alignment horizontal="right"/>
      <protection/>
    </xf>
    <xf numFmtId="168" fontId="10" fillId="0" borderId="8" xfId="27" applyNumberFormat="1" applyFont="1" applyFill="1" applyBorder="1">
      <alignment/>
      <protection/>
    </xf>
    <xf numFmtId="168" fontId="10" fillId="0" borderId="9" xfId="27" applyNumberFormat="1" applyFont="1" applyFill="1" applyBorder="1">
      <alignment/>
      <protection/>
    </xf>
    <xf numFmtId="0" fontId="8" fillId="0" borderId="10" xfId="27" applyFont="1" applyFill="1" applyBorder="1" applyAlignment="1">
      <alignment horizontal="left"/>
      <protection/>
    </xf>
    <xf numFmtId="0" fontId="10" fillId="0" borderId="11" xfId="27" applyNumberFormat="1" applyFont="1" applyFill="1" applyBorder="1" applyAlignment="1">
      <alignment horizontal="left"/>
      <protection/>
    </xf>
    <xf numFmtId="0" fontId="8" fillId="0" borderId="11" xfId="27" applyFont="1" applyFill="1" applyBorder="1" applyAlignment="1">
      <alignment horizontal="center"/>
      <protection/>
    </xf>
    <xf numFmtId="0" fontId="8" fillId="0" borderId="11" xfId="27" applyFont="1" applyFill="1" applyBorder="1">
      <alignment/>
      <protection/>
    </xf>
    <xf numFmtId="3" fontId="8" fillId="0" borderId="11" xfId="27" applyNumberFormat="1" applyFont="1" applyFill="1" applyBorder="1" applyAlignment="1">
      <alignment horizontal="right"/>
      <protection/>
    </xf>
    <xf numFmtId="168" fontId="8" fillId="0" borderId="11" xfId="27" applyNumberFormat="1" applyFont="1" applyFill="1" applyBorder="1">
      <alignment/>
      <protection/>
    </xf>
    <xf numFmtId="168" fontId="8" fillId="0" borderId="12" xfId="27" applyNumberFormat="1" applyFont="1" applyFill="1" applyBorder="1">
      <alignment/>
      <protection/>
    </xf>
    <xf numFmtId="0" fontId="10" fillId="0" borderId="8" xfId="27" applyFont="1" applyFill="1" applyBorder="1" applyAlignment="1">
      <alignment horizontal="left"/>
      <protection/>
    </xf>
    <xf numFmtId="3" fontId="8" fillId="0" borderId="8" xfId="27" applyNumberFormat="1" applyFont="1" applyFill="1" applyBorder="1" applyAlignment="1">
      <alignment horizontal="right"/>
      <protection/>
    </xf>
    <xf numFmtId="0" fontId="10" fillId="0" borderId="11" xfId="27" applyFont="1" applyFill="1" applyBorder="1" applyAlignment="1">
      <alignment horizontal="left"/>
      <protection/>
    </xf>
    <xf numFmtId="0" fontId="8" fillId="3" borderId="7" xfId="27" applyFont="1" applyFill="1" applyBorder="1" applyAlignment="1">
      <alignment horizontal="left"/>
      <protection/>
    </xf>
    <xf numFmtId="0" fontId="10" fillId="3" borderId="8" xfId="27" applyFont="1" applyFill="1" applyBorder="1" applyAlignment="1">
      <alignment horizontal="left"/>
      <protection/>
    </xf>
    <xf numFmtId="0" fontId="8" fillId="3" borderId="8" xfId="27" applyFont="1" applyFill="1" applyBorder="1" applyAlignment="1">
      <alignment horizontal="center"/>
      <protection/>
    </xf>
    <xf numFmtId="0" fontId="8" fillId="3" borderId="8" xfId="27" applyFont="1" applyFill="1" applyBorder="1">
      <alignment/>
      <protection/>
    </xf>
    <xf numFmtId="3" fontId="10" fillId="3" borderId="8" xfId="27" applyNumberFormat="1" applyFont="1" applyFill="1" applyBorder="1" applyAlignment="1">
      <alignment horizontal="right"/>
      <protection/>
    </xf>
    <xf numFmtId="168" fontId="10" fillId="3" borderId="8" xfId="27" applyNumberFormat="1" applyFont="1" applyFill="1" applyBorder="1">
      <alignment/>
      <protection/>
    </xf>
    <xf numFmtId="168" fontId="10" fillId="3" borderId="9" xfId="27" applyNumberFormat="1" applyFont="1" applyFill="1" applyBorder="1">
      <alignment/>
      <protection/>
    </xf>
    <xf numFmtId="3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/>
    </xf>
    <xf numFmtId="0" fontId="8" fillId="0" borderId="18" xfId="23" applyFont="1" applyBorder="1" applyAlignment="1">
      <alignment horizontal="left"/>
      <protection/>
    </xf>
    <xf numFmtId="0" fontId="8" fillId="0" borderId="19" xfId="23" applyFont="1" applyBorder="1" applyAlignment="1">
      <alignment horizontal="center"/>
      <protection/>
    </xf>
    <xf numFmtId="0" fontId="8" fillId="0" borderId="19" xfId="23" applyFont="1" applyBorder="1">
      <alignment/>
      <protection/>
    </xf>
    <xf numFmtId="0" fontId="8" fillId="0" borderId="19" xfId="23" applyFont="1" applyBorder="1" applyAlignment="1">
      <alignment horizontal="left"/>
      <protection/>
    </xf>
    <xf numFmtId="3" fontId="8" fillId="0" borderId="19" xfId="23" applyNumberFormat="1" applyFont="1" applyFill="1" applyBorder="1" applyAlignment="1">
      <alignment horizontal="right"/>
      <protection/>
    </xf>
    <xf numFmtId="3" fontId="8" fillId="0" borderId="19" xfId="23" applyNumberFormat="1" applyFont="1" applyBorder="1" applyAlignment="1">
      <alignment horizontal="right"/>
      <protection/>
    </xf>
    <xf numFmtId="168" fontId="8" fillId="0" borderId="19" xfId="23" applyNumberFormat="1" applyFont="1" applyBorder="1">
      <alignment/>
      <protection/>
    </xf>
    <xf numFmtId="168" fontId="8" fillId="0" borderId="20" xfId="23" applyNumberFormat="1" applyFont="1" applyBorder="1">
      <alignment/>
      <protection/>
    </xf>
    <xf numFmtId="0" fontId="7" fillId="0" borderId="0" xfId="23" applyFont="1">
      <alignment/>
      <protection/>
    </xf>
    <xf numFmtId="1" fontId="8" fillId="0" borderId="5" xfId="0" applyNumberFormat="1" applyFont="1" applyBorder="1" applyAlignment="1">
      <alignment horizontal="center"/>
    </xf>
    <xf numFmtId="0" fontId="8" fillId="0" borderId="5" xfId="23" applyFont="1" applyBorder="1" applyAlignment="1">
      <alignment horizontal="left"/>
      <protection/>
    </xf>
    <xf numFmtId="168" fontId="8" fillId="0" borderId="5" xfId="0" applyNumberFormat="1" applyFont="1" applyFill="1" applyBorder="1" applyAlignment="1">
      <alignment/>
    </xf>
    <xf numFmtId="168" fontId="8" fillId="0" borderId="6" xfId="0" applyNumberFormat="1" applyFont="1" applyFill="1" applyBorder="1" applyAlignment="1">
      <alignment/>
    </xf>
    <xf numFmtId="0" fontId="15" fillId="0" borderId="0" xfId="27" applyFont="1">
      <alignment/>
      <protection/>
    </xf>
    <xf numFmtId="0" fontId="8" fillId="0" borderId="4" xfId="23" applyFont="1" applyBorder="1" applyAlignment="1">
      <alignment horizontal="left"/>
      <protection/>
    </xf>
    <xf numFmtId="0" fontId="8" fillId="0" borderId="5" xfId="23" applyFont="1" applyBorder="1" applyAlignment="1">
      <alignment horizontal="center"/>
      <protection/>
    </xf>
    <xf numFmtId="0" fontId="8" fillId="0" borderId="5" xfId="23" applyFont="1" applyBorder="1">
      <alignment/>
      <protection/>
    </xf>
    <xf numFmtId="3" fontId="8" fillId="0" borderId="5" xfId="23" applyNumberFormat="1" applyFont="1" applyBorder="1" applyAlignment="1">
      <alignment horizontal="right"/>
      <protection/>
    </xf>
    <xf numFmtId="168" fontId="8" fillId="0" borderId="5" xfId="23" applyNumberFormat="1" applyFont="1" applyBorder="1">
      <alignment/>
      <protection/>
    </xf>
    <xf numFmtId="168" fontId="8" fillId="0" borderId="6" xfId="23" applyNumberFormat="1" applyFont="1" applyBorder="1">
      <alignment/>
      <protection/>
    </xf>
    <xf numFmtId="0" fontId="10" fillId="0" borderId="5" xfId="23" applyNumberFormat="1" applyFont="1" applyBorder="1" applyAlignment="1">
      <alignment horizontal="left"/>
      <protection/>
    </xf>
    <xf numFmtId="3" fontId="10" fillId="0" borderId="5" xfId="23" applyNumberFormat="1" applyFont="1" applyFill="1" applyBorder="1" applyAlignment="1">
      <alignment horizontal="right"/>
      <protection/>
    </xf>
    <xf numFmtId="3" fontId="10" fillId="0" borderId="5" xfId="23" applyNumberFormat="1" applyFont="1" applyBorder="1" applyAlignment="1">
      <alignment horizontal="right"/>
      <protection/>
    </xf>
    <xf numFmtId="168" fontId="10" fillId="0" borderId="5" xfId="23" applyNumberFormat="1" applyFont="1" applyBorder="1">
      <alignment/>
      <protection/>
    </xf>
    <xf numFmtId="168" fontId="10" fillId="0" borderId="6" xfId="23" applyNumberFormat="1" applyFont="1" applyBorder="1">
      <alignment/>
      <protection/>
    </xf>
    <xf numFmtId="0" fontId="10" fillId="0" borderId="8" xfId="23" applyFont="1" applyBorder="1" applyAlignment="1">
      <alignment horizontal="left"/>
      <protection/>
    </xf>
    <xf numFmtId="0" fontId="16" fillId="0" borderId="8" xfId="27" applyFont="1" applyFill="1" applyBorder="1">
      <alignment/>
      <protection/>
    </xf>
    <xf numFmtId="168" fontId="10" fillId="0" borderId="8" xfId="23" applyNumberFormat="1" applyFont="1" applyBorder="1">
      <alignment/>
      <protection/>
    </xf>
    <xf numFmtId="168" fontId="10" fillId="0" borderId="9" xfId="23" applyNumberFormat="1" applyFont="1" applyBorder="1">
      <alignment/>
      <protection/>
    </xf>
    <xf numFmtId="0" fontId="8" fillId="3" borderId="15" xfId="27" applyFont="1" applyFill="1" applyBorder="1" applyAlignment="1">
      <alignment horizontal="left"/>
      <protection/>
    </xf>
    <xf numFmtId="0" fontId="8" fillId="3" borderId="16" xfId="27" applyFont="1" applyFill="1" applyBorder="1" applyAlignment="1">
      <alignment horizontal="center"/>
      <protection/>
    </xf>
    <xf numFmtId="0" fontId="8" fillId="3" borderId="16" xfId="27" applyFont="1" applyFill="1" applyBorder="1">
      <alignment/>
      <protection/>
    </xf>
    <xf numFmtId="0" fontId="10" fillId="3" borderId="16" xfId="23" applyFont="1" applyFill="1" applyBorder="1" applyAlignment="1">
      <alignment horizontal="left"/>
      <protection/>
    </xf>
    <xf numFmtId="0" fontId="16" fillId="3" borderId="16" xfId="27" applyFont="1" applyFill="1" applyBorder="1">
      <alignment/>
      <protection/>
    </xf>
    <xf numFmtId="3" fontId="10" fillId="3" borderId="16" xfId="27" applyNumberFormat="1" applyFont="1" applyFill="1" applyBorder="1" applyAlignment="1">
      <alignment horizontal="right"/>
      <protection/>
    </xf>
    <xf numFmtId="168" fontId="10" fillId="3" borderId="16" xfId="23" applyNumberFormat="1" applyFont="1" applyFill="1" applyBorder="1">
      <alignment/>
      <protection/>
    </xf>
    <xf numFmtId="168" fontId="10" fillId="3" borderId="17" xfId="23" applyNumberFormat="1" applyFont="1" applyFill="1" applyBorder="1">
      <alignment/>
      <protection/>
    </xf>
    <xf numFmtId="0" fontId="10" fillId="0" borderId="0" xfId="0" applyFont="1" applyAlignment="1">
      <alignment horizontal="center"/>
    </xf>
    <xf numFmtId="0" fontId="10" fillId="0" borderId="24" xfId="27" applyFont="1" applyBorder="1" applyAlignment="1">
      <alignment horizontal="left"/>
      <protection/>
    </xf>
    <xf numFmtId="1" fontId="10" fillId="0" borderId="25" xfId="27" applyNumberFormat="1" applyFont="1" applyBorder="1" applyAlignment="1">
      <alignment horizontal="center"/>
      <protection/>
    </xf>
    <xf numFmtId="0" fontId="10" fillId="0" borderId="25" xfId="27" applyFont="1" applyBorder="1" applyAlignment="1">
      <alignment horizontal="center"/>
      <protection/>
    </xf>
    <xf numFmtId="0" fontId="10" fillId="0" borderId="25" xfId="27" applyFont="1" applyBorder="1">
      <alignment horizontal="center"/>
      <protection/>
    </xf>
    <xf numFmtId="3" fontId="10" fillId="0" borderId="25" xfId="29" applyFont="1" applyBorder="1" applyAlignment="1">
      <alignment horizontal="center"/>
      <protection/>
    </xf>
    <xf numFmtId="168" fontId="10" fillId="0" borderId="25" xfId="29" applyNumberFormat="1" applyFont="1" applyBorder="1" applyAlignment="1">
      <alignment horizontal="right"/>
      <protection/>
    </xf>
    <xf numFmtId="168" fontId="10" fillId="0" borderId="26" xfId="29" applyNumberFormat="1" applyFont="1" applyBorder="1" applyAlignment="1">
      <alignment horizontal="right"/>
      <protection/>
    </xf>
    <xf numFmtId="1" fontId="8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27" applyFont="1" applyBorder="1">
      <alignment/>
      <protection/>
    </xf>
    <xf numFmtId="168" fontId="8" fillId="0" borderId="5" xfId="0" applyNumberFormat="1" applyFont="1" applyFill="1" applyBorder="1" applyAlignment="1">
      <alignment horizontal="right"/>
    </xf>
    <xf numFmtId="168" fontId="8" fillId="0" borderId="6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1" fontId="8" fillId="2" borderId="5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3" fontId="8" fillId="2" borderId="5" xfId="21" applyNumberFormat="1" applyFont="1" applyFill="1" applyBorder="1" applyAlignment="1">
      <alignment horizontal="right"/>
      <protection/>
    </xf>
    <xf numFmtId="168" fontId="8" fillId="2" borderId="5" xfId="27" applyNumberFormat="1" applyFont="1" applyFill="1" applyBorder="1" applyAlignment="1">
      <alignment horizontal="right"/>
      <protection/>
    </xf>
    <xf numFmtId="168" fontId="8" fillId="2" borderId="6" xfId="27" applyNumberFormat="1" applyFont="1" applyFill="1" applyBorder="1" applyAlignment="1">
      <alignment horizontal="right"/>
      <protection/>
    </xf>
    <xf numFmtId="0" fontId="15" fillId="0" borderId="0" xfId="23" applyFont="1">
      <alignment/>
      <protection/>
    </xf>
    <xf numFmtId="0" fontId="8" fillId="2" borderId="5" xfId="23" applyFont="1" applyFill="1" applyBorder="1" applyAlignment="1">
      <alignment horizontal="left"/>
      <protection/>
    </xf>
    <xf numFmtId="0" fontId="7" fillId="2" borderId="0" xfId="27" applyFont="1" applyFill="1">
      <alignment/>
      <protection/>
    </xf>
    <xf numFmtId="0" fontId="8" fillId="0" borderId="4" xfId="27" applyFont="1" applyBorder="1" applyAlignment="1">
      <alignment horizontal="left"/>
      <protection/>
    </xf>
    <xf numFmtId="1" fontId="8" fillId="0" borderId="5" xfId="27" applyNumberFormat="1" applyFont="1" applyBorder="1" applyAlignment="1">
      <alignment horizontal="left"/>
      <protection/>
    </xf>
    <xf numFmtId="0" fontId="8" fillId="0" borderId="5" xfId="27" applyFont="1" applyBorder="1" applyAlignment="1">
      <alignment horizontal="center"/>
      <protection/>
    </xf>
    <xf numFmtId="168" fontId="8" fillId="0" borderId="5" xfId="27" applyNumberFormat="1" applyFont="1" applyFill="1" applyBorder="1" applyAlignment="1">
      <alignment horizontal="right"/>
      <protection/>
    </xf>
    <xf numFmtId="168" fontId="8" fillId="0" borderId="6" xfId="27" applyNumberFormat="1" applyFont="1" applyFill="1" applyBorder="1" applyAlignment="1">
      <alignment horizontal="right"/>
      <protection/>
    </xf>
    <xf numFmtId="0" fontId="15" fillId="0" borderId="0" xfId="0" applyFont="1" applyAlignment="1">
      <alignment/>
    </xf>
    <xf numFmtId="168" fontId="8" fillId="0" borderId="5" xfId="23" applyNumberFormat="1" applyFont="1" applyBorder="1" applyAlignment="1">
      <alignment horizontal="right"/>
      <protection/>
    </xf>
    <xf numFmtId="168" fontId="8" fillId="0" borderId="6" xfId="23" applyNumberFormat="1" applyFont="1" applyBorder="1" applyAlignment="1">
      <alignment horizontal="right"/>
      <protection/>
    </xf>
    <xf numFmtId="0" fontId="8" fillId="2" borderId="4" xfId="27" applyFont="1" applyFill="1" applyBorder="1" applyAlignment="1">
      <alignment horizontal="left"/>
      <protection/>
    </xf>
    <xf numFmtId="1" fontId="8" fillId="2" borderId="5" xfId="27" applyNumberFormat="1" applyFont="1" applyFill="1" applyBorder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5" xfId="27" applyFont="1" applyFill="1" applyBorder="1" applyAlignment="1">
      <alignment horizontal="center"/>
      <protection/>
    </xf>
    <xf numFmtId="3" fontId="8" fillId="2" borderId="5" xfId="27" applyNumberFormat="1" applyFont="1" applyFill="1" applyBorder="1" applyAlignment="1">
      <alignment horizontal="right"/>
      <protection/>
    </xf>
    <xf numFmtId="0" fontId="8" fillId="2" borderId="7" xfId="27" applyFont="1" applyFill="1" applyBorder="1" applyAlignment="1">
      <alignment horizontal="left"/>
      <protection/>
    </xf>
    <xf numFmtId="1" fontId="8" fillId="2" borderId="8" xfId="27" applyNumberFormat="1" applyFont="1" applyFill="1" applyBorder="1" applyAlignment="1">
      <alignment horizontal="left"/>
      <protection/>
    </xf>
    <xf numFmtId="0" fontId="8" fillId="2" borderId="8" xfId="27" applyFont="1" applyFill="1" applyBorder="1">
      <alignment/>
      <protection/>
    </xf>
    <xf numFmtId="0" fontId="10" fillId="0" borderId="8" xfId="0" applyNumberFormat="1" applyFont="1" applyBorder="1" applyAlignment="1">
      <alignment horizontal="left"/>
    </xf>
    <xf numFmtId="0" fontId="8" fillId="2" borderId="8" xfId="27" applyFont="1" applyFill="1" applyBorder="1" applyAlignment="1">
      <alignment horizontal="center"/>
      <protection/>
    </xf>
    <xf numFmtId="0" fontId="8" fillId="0" borderId="8" xfId="27" applyFont="1" applyBorder="1">
      <alignment/>
      <protection/>
    </xf>
    <xf numFmtId="3" fontId="10" fillId="2" borderId="8" xfId="0" applyNumberFormat="1" applyFont="1" applyFill="1" applyBorder="1" applyAlignment="1">
      <alignment horizontal="right"/>
    </xf>
    <xf numFmtId="168" fontId="10" fillId="2" borderId="8" xfId="27" applyNumberFormat="1" applyFont="1" applyFill="1" applyBorder="1" applyAlignment="1">
      <alignment horizontal="right"/>
      <protection/>
    </xf>
    <xf numFmtId="168" fontId="10" fillId="2" borderId="9" xfId="27" applyNumberFormat="1" applyFont="1" applyFill="1" applyBorder="1" applyAlignment="1">
      <alignment horizontal="right"/>
      <protection/>
    </xf>
    <xf numFmtId="0" fontId="10" fillId="2" borderId="18" xfId="27" applyFont="1" applyFill="1" applyBorder="1" applyAlignment="1">
      <alignment horizontal="left"/>
      <protection/>
    </xf>
    <xf numFmtId="1" fontId="8" fillId="2" borderId="19" xfId="27" applyNumberFormat="1" applyFont="1" applyFill="1" applyBorder="1" applyAlignment="1">
      <alignment horizontal="left"/>
      <protection/>
    </xf>
    <xf numFmtId="0" fontId="8" fillId="2" borderId="19" xfId="27" applyFont="1" applyFill="1" applyBorder="1">
      <alignment/>
      <protection/>
    </xf>
    <xf numFmtId="0" fontId="10" fillId="0" borderId="19" xfId="0" applyNumberFormat="1" applyFont="1" applyBorder="1" applyAlignment="1">
      <alignment horizontal="left"/>
    </xf>
    <xf numFmtId="0" fontId="8" fillId="2" borderId="19" xfId="27" applyFont="1" applyFill="1" applyBorder="1" applyAlignment="1">
      <alignment horizontal="center"/>
      <protection/>
    </xf>
    <xf numFmtId="0" fontId="8" fillId="0" borderId="19" xfId="27" applyFont="1" applyBorder="1">
      <alignment/>
      <protection/>
    </xf>
    <xf numFmtId="3" fontId="10" fillId="2" borderId="19" xfId="0" applyNumberFormat="1" applyFont="1" applyFill="1" applyBorder="1" applyAlignment="1">
      <alignment horizontal="right"/>
    </xf>
    <xf numFmtId="168" fontId="10" fillId="2" borderId="19" xfId="27" applyNumberFormat="1" applyFont="1" applyFill="1" applyBorder="1" applyAlignment="1">
      <alignment horizontal="right"/>
      <protection/>
    </xf>
    <xf numFmtId="168" fontId="10" fillId="2" borderId="20" xfId="27" applyNumberFormat="1" applyFont="1" applyFill="1" applyBorder="1" applyAlignment="1">
      <alignment horizontal="right"/>
      <protection/>
    </xf>
    <xf numFmtId="0" fontId="10" fillId="2" borderId="4" xfId="27" applyFont="1" applyFill="1" applyBorder="1" applyAlignment="1">
      <alignment horizontal="left"/>
      <protection/>
    </xf>
    <xf numFmtId="1" fontId="10" fillId="2" borderId="5" xfId="27" applyNumberFormat="1" applyFont="1" applyFill="1" applyBorder="1" applyAlignment="1">
      <alignment horizontal="left"/>
      <protection/>
    </xf>
    <xf numFmtId="0" fontId="10" fillId="2" borderId="5" xfId="27" applyFont="1" applyFill="1" applyBorder="1">
      <alignment/>
      <protection/>
    </xf>
    <xf numFmtId="0" fontId="10" fillId="0" borderId="5" xfId="0" applyNumberFormat="1" applyFont="1" applyBorder="1" applyAlignment="1">
      <alignment horizontal="left"/>
    </xf>
    <xf numFmtId="3" fontId="10" fillId="2" borderId="5" xfId="0" applyNumberFormat="1" applyFont="1" applyFill="1" applyBorder="1" applyAlignment="1">
      <alignment horizontal="right"/>
    </xf>
    <xf numFmtId="168" fontId="10" fillId="2" borderId="5" xfId="27" applyNumberFormat="1" applyFont="1" applyFill="1" applyBorder="1" applyAlignment="1">
      <alignment horizontal="right"/>
      <protection/>
    </xf>
    <xf numFmtId="168" fontId="10" fillId="2" borderId="6" xfId="27" applyNumberFormat="1" applyFont="1" applyFill="1" applyBorder="1" applyAlignment="1">
      <alignment horizontal="right"/>
      <protection/>
    </xf>
    <xf numFmtId="0" fontId="8" fillId="0" borderId="7" xfId="27" applyFont="1" applyBorder="1" applyAlignment="1">
      <alignment horizontal="left"/>
      <protection/>
    </xf>
    <xf numFmtId="0" fontId="8" fillId="0" borderId="8" xfId="27" applyFont="1" applyFill="1" applyBorder="1" applyAlignment="1">
      <alignment horizontal="left"/>
      <protection/>
    </xf>
    <xf numFmtId="0" fontId="10" fillId="0" borderId="8" xfId="0" applyFont="1" applyBorder="1" applyAlignment="1">
      <alignment horizontal="left"/>
    </xf>
    <xf numFmtId="168" fontId="8" fillId="0" borderId="8" xfId="27" applyNumberFormat="1" applyFont="1" applyFill="1" applyBorder="1" applyAlignment="1">
      <alignment horizontal="right"/>
      <protection/>
    </xf>
    <xf numFmtId="168" fontId="8" fillId="0" borderId="9" xfId="27" applyNumberFormat="1" applyFont="1" applyFill="1" applyBorder="1" applyAlignment="1">
      <alignment horizontal="right"/>
      <protection/>
    </xf>
    <xf numFmtId="0" fontId="8" fillId="0" borderId="10" xfId="27" applyFont="1" applyBorder="1" applyAlignment="1">
      <alignment horizontal="left"/>
      <protection/>
    </xf>
    <xf numFmtId="0" fontId="8" fillId="0" borderId="11" xfId="27" applyFont="1" applyFill="1" applyBorder="1" applyAlignment="1">
      <alignment horizontal="left"/>
      <protection/>
    </xf>
    <xf numFmtId="0" fontId="10" fillId="0" borderId="11" xfId="0" applyFont="1" applyBorder="1" applyAlignment="1">
      <alignment horizontal="left"/>
    </xf>
    <xf numFmtId="3" fontId="10" fillId="0" borderId="11" xfId="27" applyNumberFormat="1" applyFont="1" applyFill="1" applyBorder="1" applyAlignment="1">
      <alignment horizontal="right"/>
      <protection/>
    </xf>
    <xf numFmtId="168" fontId="8" fillId="0" borderId="11" xfId="27" applyNumberFormat="1" applyFont="1" applyFill="1" applyBorder="1" applyAlignment="1">
      <alignment horizontal="right"/>
      <protection/>
    </xf>
    <xf numFmtId="168" fontId="8" fillId="0" borderId="12" xfId="27" applyNumberFormat="1" applyFont="1" applyFill="1" applyBorder="1" applyAlignment="1">
      <alignment horizontal="right"/>
      <protection/>
    </xf>
    <xf numFmtId="0" fontId="10" fillId="0" borderId="4" xfId="27" applyFont="1" applyBorder="1" applyAlignment="1">
      <alignment horizontal="left"/>
      <protection/>
    </xf>
    <xf numFmtId="0" fontId="10" fillId="0" borderId="5" xfId="0" applyFont="1" applyBorder="1" applyAlignment="1">
      <alignment horizontal="left"/>
    </xf>
    <xf numFmtId="3" fontId="10" fillId="0" borderId="5" xfId="27" applyNumberFormat="1" applyFont="1" applyFill="1" applyBorder="1" applyAlignment="1">
      <alignment horizontal="right"/>
      <protection/>
    </xf>
    <xf numFmtId="0" fontId="5" fillId="0" borderId="0" xfId="27" applyFont="1">
      <alignment/>
      <protection/>
    </xf>
    <xf numFmtId="0" fontId="8" fillId="2" borderId="27" xfId="23" applyFont="1" applyFill="1" applyBorder="1" applyAlignment="1">
      <alignment horizontal="left"/>
      <protection/>
    </xf>
    <xf numFmtId="0" fontId="8" fillId="2" borderId="28" xfId="23" applyFont="1" applyFill="1" applyBorder="1" applyAlignment="1">
      <alignment horizontal="left"/>
      <protection/>
    </xf>
    <xf numFmtId="0" fontId="8" fillId="2" borderId="28" xfId="23" applyFont="1" applyFill="1" applyBorder="1">
      <alignment/>
      <protection/>
    </xf>
    <xf numFmtId="0" fontId="8" fillId="2" borderId="28" xfId="23" applyFont="1" applyFill="1" applyBorder="1" applyAlignment="1">
      <alignment horizontal="center"/>
      <protection/>
    </xf>
    <xf numFmtId="0" fontId="8" fillId="2" borderId="28" xfId="0" applyFont="1" applyFill="1" applyBorder="1" applyAlignment="1">
      <alignment/>
    </xf>
    <xf numFmtId="3" fontId="8" fillId="2" borderId="28" xfId="23" applyNumberFormat="1" applyFont="1" applyFill="1" applyBorder="1" applyAlignment="1">
      <alignment horizontal="right"/>
      <protection/>
    </xf>
    <xf numFmtId="168" fontId="8" fillId="2" borderId="28" xfId="27" applyNumberFormat="1" applyFont="1" applyFill="1" applyBorder="1" applyAlignment="1">
      <alignment horizontal="right"/>
      <protection/>
    </xf>
    <xf numFmtId="0" fontId="8" fillId="2" borderId="29" xfId="23" applyFont="1" applyFill="1" applyBorder="1" applyAlignment="1">
      <alignment horizontal="left"/>
      <protection/>
    </xf>
    <xf numFmtId="168" fontId="8" fillId="2" borderId="30" xfId="27" applyNumberFormat="1" applyFont="1" applyFill="1" applyBorder="1" applyAlignment="1">
      <alignment horizontal="right"/>
      <protection/>
    </xf>
    <xf numFmtId="0" fontId="8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168" fontId="8" fillId="0" borderId="28" xfId="0" applyNumberFormat="1" applyFont="1" applyFill="1" applyBorder="1" applyAlignment="1">
      <alignment horizontal="right"/>
    </xf>
    <xf numFmtId="168" fontId="8" fillId="0" borderId="30" xfId="0" applyNumberFormat="1" applyFont="1" applyFill="1" applyBorder="1" applyAlignment="1">
      <alignment horizontal="right"/>
    </xf>
    <xf numFmtId="0" fontId="8" fillId="0" borderId="29" xfId="23" applyFont="1" applyBorder="1" applyAlignment="1">
      <alignment horizontal="left"/>
      <protection/>
    </xf>
    <xf numFmtId="0" fontId="8" fillId="0" borderId="28" xfId="23" applyFont="1" applyBorder="1" applyAlignment="1">
      <alignment horizontal="left"/>
      <protection/>
    </xf>
    <xf numFmtId="0" fontId="8" fillId="0" borderId="28" xfId="23" applyFont="1" applyBorder="1">
      <alignment/>
      <protection/>
    </xf>
    <xf numFmtId="0" fontId="8" fillId="0" borderId="28" xfId="23" applyFont="1" applyBorder="1" applyAlignment="1">
      <alignment horizontal="center"/>
      <protection/>
    </xf>
    <xf numFmtId="3" fontId="8" fillId="0" borderId="28" xfId="23" applyNumberFormat="1" applyFont="1" applyFill="1" applyBorder="1" applyAlignment="1">
      <alignment horizontal="right"/>
      <protection/>
    </xf>
    <xf numFmtId="3" fontId="8" fillId="0" borderId="28" xfId="23" applyNumberFormat="1" applyFont="1" applyBorder="1" applyAlignment="1">
      <alignment horizontal="right"/>
      <protection/>
    </xf>
    <xf numFmtId="168" fontId="8" fillId="0" borderId="28" xfId="23" applyNumberFormat="1" applyFont="1" applyBorder="1" applyAlignment="1">
      <alignment horizontal="right"/>
      <protection/>
    </xf>
    <xf numFmtId="168" fontId="8" fillId="0" borderId="30" xfId="23" applyNumberFormat="1" applyFont="1" applyBorder="1" applyAlignment="1">
      <alignment horizontal="right"/>
      <protection/>
    </xf>
    <xf numFmtId="0" fontId="8" fillId="0" borderId="29" xfId="27" applyFont="1" applyBorder="1" applyAlignment="1">
      <alignment horizontal="left"/>
      <protection/>
    </xf>
    <xf numFmtId="1" fontId="8" fillId="0" borderId="28" xfId="27" applyNumberFormat="1" applyFont="1" applyBorder="1" applyAlignment="1">
      <alignment horizontal="left"/>
      <protection/>
    </xf>
    <xf numFmtId="0" fontId="8" fillId="0" borderId="28" xfId="27" applyFont="1" applyBorder="1">
      <alignment/>
      <protection/>
    </xf>
    <xf numFmtId="0" fontId="8" fillId="0" borderId="28" xfId="27" applyFont="1" applyBorder="1" applyAlignment="1">
      <alignment horizontal="center"/>
      <protection/>
    </xf>
    <xf numFmtId="3" fontId="8" fillId="0" borderId="28" xfId="27" applyNumberFormat="1" applyFont="1" applyFill="1" applyBorder="1" applyAlignment="1">
      <alignment horizontal="right"/>
      <protection/>
    </xf>
    <xf numFmtId="168" fontId="8" fillId="0" borderId="28" xfId="27" applyNumberFormat="1" applyFont="1" applyFill="1" applyBorder="1" applyAlignment="1">
      <alignment horizontal="right"/>
      <protection/>
    </xf>
    <xf numFmtId="168" fontId="8" fillId="0" borderId="30" xfId="27" applyNumberFormat="1" applyFont="1" applyFill="1" applyBorder="1" applyAlignment="1">
      <alignment horizontal="right"/>
      <protection/>
    </xf>
    <xf numFmtId="0" fontId="8" fillId="2" borderId="29" xfId="27" applyNumberFormat="1" applyFont="1" applyFill="1" applyBorder="1" applyAlignment="1">
      <alignment horizontal="left"/>
      <protection/>
    </xf>
    <xf numFmtId="1" fontId="8" fillId="2" borderId="28" xfId="27" applyNumberFormat="1" applyFont="1" applyFill="1" applyBorder="1" applyAlignment="1">
      <alignment horizontal="left"/>
      <protection/>
    </xf>
    <xf numFmtId="0" fontId="8" fillId="2" borderId="28" xfId="27" applyFont="1" applyFill="1" applyBorder="1">
      <alignment/>
      <protection/>
    </xf>
    <xf numFmtId="0" fontId="8" fillId="2" borderId="28" xfId="27" applyFont="1" applyFill="1" applyBorder="1" applyAlignment="1">
      <alignment horizontal="center"/>
      <protection/>
    </xf>
    <xf numFmtId="3" fontId="8" fillId="2" borderId="28" xfId="27" applyNumberFormat="1" applyFont="1" applyFill="1" applyBorder="1" applyAlignment="1">
      <alignment horizontal="right"/>
      <protection/>
    </xf>
    <xf numFmtId="3" fontId="8" fillId="2" borderId="28" xfId="21" applyNumberFormat="1" applyFont="1" applyFill="1" applyBorder="1" applyAlignment="1">
      <alignment horizontal="right"/>
      <protection/>
    </xf>
    <xf numFmtId="0" fontId="8" fillId="2" borderId="31" xfId="27" applyNumberFormat="1" applyFont="1" applyFill="1" applyBorder="1" applyAlignment="1">
      <alignment horizontal="left"/>
      <protection/>
    </xf>
    <xf numFmtId="1" fontId="8" fillId="2" borderId="32" xfId="27" applyNumberFormat="1" applyFont="1" applyFill="1" applyBorder="1" applyAlignment="1">
      <alignment horizontal="left"/>
      <protection/>
    </xf>
    <xf numFmtId="0" fontId="8" fillId="2" borderId="32" xfId="27" applyFont="1" applyFill="1" applyBorder="1">
      <alignment/>
      <protection/>
    </xf>
    <xf numFmtId="0" fontId="8" fillId="2" borderId="32" xfId="27" applyFont="1" applyFill="1" applyBorder="1" applyAlignment="1">
      <alignment horizontal="center"/>
      <protection/>
    </xf>
    <xf numFmtId="0" fontId="8" fillId="0" borderId="32" xfId="23" applyFont="1" applyBorder="1">
      <alignment/>
      <protection/>
    </xf>
    <xf numFmtId="3" fontId="10" fillId="2" borderId="32" xfId="27" applyNumberFormat="1" applyFont="1" applyFill="1" applyBorder="1" applyAlignment="1">
      <alignment horizontal="right"/>
      <protection/>
    </xf>
    <xf numFmtId="3" fontId="10" fillId="2" borderId="32" xfId="21" applyNumberFormat="1" applyFont="1" applyFill="1" applyBorder="1" applyAlignment="1">
      <alignment horizontal="right"/>
      <protection/>
    </xf>
    <xf numFmtId="168" fontId="10" fillId="2" borderId="32" xfId="27" applyNumberFormat="1" applyFont="1" applyFill="1" applyBorder="1" applyAlignment="1">
      <alignment horizontal="right"/>
      <protection/>
    </xf>
    <xf numFmtId="168" fontId="10" fillId="2" borderId="33" xfId="27" applyNumberFormat="1" applyFont="1" applyFill="1" applyBorder="1" applyAlignment="1">
      <alignment horizontal="right"/>
      <protection/>
    </xf>
    <xf numFmtId="0" fontId="8" fillId="2" borderId="34" xfId="27" applyNumberFormat="1" applyFont="1" applyFill="1" applyBorder="1" applyAlignment="1">
      <alignment horizontal="left"/>
      <protection/>
    </xf>
    <xf numFmtId="1" fontId="8" fillId="2" borderId="35" xfId="27" applyNumberFormat="1" applyFont="1" applyFill="1" applyBorder="1" applyAlignment="1">
      <alignment horizontal="left"/>
      <protection/>
    </xf>
    <xf numFmtId="0" fontId="8" fillId="2" borderId="35" xfId="27" applyFont="1" applyFill="1" applyBorder="1">
      <alignment/>
      <protection/>
    </xf>
    <xf numFmtId="0" fontId="8" fillId="2" borderId="35" xfId="27" applyFont="1" applyFill="1" applyBorder="1" applyAlignment="1">
      <alignment horizontal="center"/>
      <protection/>
    </xf>
    <xf numFmtId="0" fontId="8" fillId="0" borderId="35" xfId="23" applyFont="1" applyBorder="1">
      <alignment/>
      <protection/>
    </xf>
    <xf numFmtId="3" fontId="10" fillId="2" borderId="35" xfId="27" applyNumberFormat="1" applyFont="1" applyFill="1" applyBorder="1" applyAlignment="1">
      <alignment horizontal="right"/>
      <protection/>
    </xf>
    <xf numFmtId="3" fontId="10" fillId="2" borderId="35" xfId="21" applyNumberFormat="1" applyFont="1" applyFill="1" applyBorder="1" applyAlignment="1">
      <alignment horizontal="right"/>
      <protection/>
    </xf>
    <xf numFmtId="168" fontId="10" fillId="2" borderId="35" xfId="27" applyNumberFormat="1" applyFont="1" applyFill="1" applyBorder="1" applyAlignment="1">
      <alignment horizontal="right"/>
      <protection/>
    </xf>
    <xf numFmtId="168" fontId="10" fillId="2" borderId="36" xfId="27" applyNumberFormat="1" applyFont="1" applyFill="1" applyBorder="1" applyAlignment="1">
      <alignment horizontal="right"/>
      <protection/>
    </xf>
    <xf numFmtId="0" fontId="10" fillId="2" borderId="29" xfId="27" applyNumberFormat="1" applyFont="1" applyFill="1" applyBorder="1" applyAlignment="1">
      <alignment horizontal="left"/>
      <protection/>
    </xf>
    <xf numFmtId="3" fontId="10" fillId="2" borderId="28" xfId="27" applyNumberFormat="1" applyFont="1" applyFill="1" applyBorder="1" applyAlignment="1">
      <alignment horizontal="right"/>
      <protection/>
    </xf>
    <xf numFmtId="3" fontId="10" fillId="2" borderId="28" xfId="21" applyNumberFormat="1" applyFont="1" applyFill="1" applyBorder="1" applyAlignment="1">
      <alignment horizontal="right"/>
      <protection/>
    </xf>
    <xf numFmtId="168" fontId="10" fillId="2" borderId="28" xfId="27" applyNumberFormat="1" applyFont="1" applyFill="1" applyBorder="1" applyAlignment="1">
      <alignment horizontal="right"/>
      <protection/>
    </xf>
    <xf numFmtId="168" fontId="10" fillId="2" borderId="30" xfId="27" applyNumberFormat="1" applyFont="1" applyFill="1" applyBorder="1" applyAlignment="1">
      <alignment horizontal="right"/>
      <protection/>
    </xf>
    <xf numFmtId="0" fontId="8" fillId="0" borderId="28" xfId="27" applyFont="1" applyFill="1" applyBorder="1" applyAlignment="1">
      <alignment horizontal="left"/>
      <protection/>
    </xf>
    <xf numFmtId="0" fontId="8" fillId="0" borderId="28" xfId="27" applyFont="1" applyFill="1" applyBorder="1">
      <alignment/>
      <protection/>
    </xf>
    <xf numFmtId="0" fontId="8" fillId="0" borderId="28" xfId="27" applyFont="1" applyFill="1" applyBorder="1" applyAlignment="1">
      <alignment horizontal="center"/>
      <protection/>
    </xf>
    <xf numFmtId="3" fontId="8" fillId="0" borderId="0" xfId="0" applyNumberFormat="1" applyFont="1" applyAlignment="1">
      <alignment/>
    </xf>
    <xf numFmtId="0" fontId="8" fillId="0" borderId="37" xfId="27" applyFont="1" applyFill="1" applyBorder="1">
      <alignment/>
      <protection/>
    </xf>
    <xf numFmtId="0" fontId="10" fillId="2" borderId="38" xfId="27" applyNumberFormat="1" applyFont="1" applyFill="1" applyBorder="1" applyAlignment="1">
      <alignment horizontal="left"/>
      <protection/>
    </xf>
    <xf numFmtId="168" fontId="10" fillId="0" borderId="8" xfId="27" applyNumberFormat="1" applyFont="1" applyFill="1" applyBorder="1" applyAlignment="1">
      <alignment horizontal="right"/>
      <protection/>
    </xf>
    <xf numFmtId="168" fontId="10" fillId="0" borderId="9" xfId="27" applyNumberFormat="1" applyFont="1" applyFill="1" applyBorder="1" applyAlignment="1">
      <alignment horizontal="right"/>
      <protection/>
    </xf>
    <xf numFmtId="0" fontId="10" fillId="0" borderId="4" xfId="27" applyFont="1" applyFill="1" applyBorder="1" applyAlignment="1">
      <alignment horizontal="left"/>
      <protection/>
    </xf>
    <xf numFmtId="0" fontId="8" fillId="2" borderId="5" xfId="27" applyFont="1" applyFill="1" applyBorder="1" applyAlignment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3" fontId="10" fillId="0" borderId="8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10" fillId="0" borderId="7" xfId="27" applyFont="1" applyFill="1" applyBorder="1" applyAlignment="1">
      <alignment horizontal="left"/>
      <protection/>
    </xf>
    <xf numFmtId="0" fontId="10" fillId="0" borderId="8" xfId="27" applyFont="1" applyFill="1" applyBorder="1">
      <alignment/>
      <protection/>
    </xf>
    <xf numFmtId="0" fontId="10" fillId="0" borderId="8" xfId="27" applyFont="1" applyFill="1" applyBorder="1" applyAlignment="1">
      <alignment horizontal="center"/>
      <protection/>
    </xf>
    <xf numFmtId="0" fontId="10" fillId="0" borderId="5" xfId="27" applyFont="1" applyFill="1" applyBorder="1" applyAlignment="1">
      <alignment horizontal="left"/>
      <protection/>
    </xf>
    <xf numFmtId="0" fontId="10" fillId="0" borderId="5" xfId="27" applyFont="1" applyFill="1" applyBorder="1">
      <alignment/>
      <protection/>
    </xf>
    <xf numFmtId="0" fontId="10" fillId="0" borderId="5" xfId="27" applyFont="1" applyFill="1" applyBorder="1" applyAlignment="1">
      <alignment horizontal="center"/>
      <protection/>
    </xf>
    <xf numFmtId="168" fontId="10" fillId="0" borderId="5" xfId="27" applyNumberFormat="1" applyFont="1" applyFill="1" applyBorder="1" applyAlignment="1">
      <alignment horizontal="right"/>
      <protection/>
    </xf>
    <xf numFmtId="168" fontId="10" fillId="0" borderId="6" xfId="27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10" fillId="0" borderId="7" xfId="23" applyFont="1" applyBorder="1" applyAlignment="1">
      <alignment horizontal="left"/>
      <protection/>
    </xf>
    <xf numFmtId="0" fontId="10" fillId="0" borderId="8" xfId="23" applyFont="1" applyBorder="1">
      <alignment/>
      <protection/>
    </xf>
    <xf numFmtId="0" fontId="10" fillId="0" borderId="8" xfId="23" applyFont="1" applyBorder="1" applyAlignment="1">
      <alignment horizontal="center"/>
      <protection/>
    </xf>
    <xf numFmtId="0" fontId="10" fillId="0" borderId="8" xfId="0" applyFont="1" applyBorder="1" applyAlignment="1">
      <alignment/>
    </xf>
    <xf numFmtId="3" fontId="10" fillId="0" borderId="8" xfId="23" applyNumberFormat="1" applyFont="1" applyFill="1" applyBorder="1" applyAlignment="1">
      <alignment horizontal="right"/>
      <protection/>
    </xf>
    <xf numFmtId="3" fontId="10" fillId="0" borderId="8" xfId="23" applyNumberFormat="1" applyFont="1" applyBorder="1" applyAlignment="1">
      <alignment horizontal="right"/>
      <protection/>
    </xf>
    <xf numFmtId="168" fontId="10" fillId="0" borderId="8" xfId="23" applyNumberFormat="1" applyFont="1" applyBorder="1" applyAlignment="1">
      <alignment horizontal="right"/>
      <protection/>
    </xf>
    <xf numFmtId="168" fontId="10" fillId="0" borderId="9" xfId="23" applyNumberFormat="1" applyFont="1" applyBorder="1" applyAlignment="1">
      <alignment horizontal="right"/>
      <protection/>
    </xf>
    <xf numFmtId="0" fontId="8" fillId="0" borderId="10" xfId="23" applyFont="1" applyBorder="1" applyAlignment="1">
      <alignment horizontal="left"/>
      <protection/>
    </xf>
    <xf numFmtId="0" fontId="8" fillId="0" borderId="11" xfId="23" applyFont="1" applyBorder="1" applyAlignment="1">
      <alignment horizontal="left"/>
      <protection/>
    </xf>
    <xf numFmtId="0" fontId="8" fillId="0" borderId="11" xfId="23" applyFont="1" applyBorder="1">
      <alignment/>
      <protection/>
    </xf>
    <xf numFmtId="0" fontId="8" fillId="0" borderId="11" xfId="23" applyFont="1" applyBorder="1" applyAlignment="1">
      <alignment horizontal="center"/>
      <protection/>
    </xf>
    <xf numFmtId="0" fontId="8" fillId="0" borderId="11" xfId="0" applyFont="1" applyBorder="1" applyAlignment="1">
      <alignment/>
    </xf>
    <xf numFmtId="3" fontId="8" fillId="0" borderId="11" xfId="23" applyNumberFormat="1" applyFont="1" applyFill="1" applyBorder="1" applyAlignment="1">
      <alignment horizontal="right"/>
      <protection/>
    </xf>
    <xf numFmtId="3" fontId="8" fillId="0" borderId="11" xfId="23" applyNumberFormat="1" applyFont="1" applyBorder="1" applyAlignment="1">
      <alignment horizontal="right"/>
      <protection/>
    </xf>
    <xf numFmtId="168" fontId="8" fillId="0" borderId="11" xfId="23" applyNumberFormat="1" applyFont="1" applyBorder="1" applyAlignment="1">
      <alignment horizontal="right"/>
      <protection/>
    </xf>
    <xf numFmtId="168" fontId="8" fillId="0" borderId="12" xfId="23" applyNumberFormat="1" applyFont="1" applyBorder="1" applyAlignment="1">
      <alignment horizontal="right"/>
      <protection/>
    </xf>
    <xf numFmtId="0" fontId="10" fillId="0" borderId="4" xfId="23" applyFont="1" applyBorder="1" applyAlignment="1">
      <alignment horizontal="left"/>
      <protection/>
    </xf>
    <xf numFmtId="0" fontId="10" fillId="0" borderId="5" xfId="23" applyFont="1" applyBorder="1" applyAlignment="1">
      <alignment horizontal="left"/>
      <protection/>
    </xf>
    <xf numFmtId="0" fontId="10" fillId="0" borderId="5" xfId="23" applyFont="1" applyBorder="1">
      <alignment/>
      <protection/>
    </xf>
    <xf numFmtId="0" fontId="10" fillId="0" borderId="5" xfId="23" applyFont="1" applyBorder="1" applyAlignment="1">
      <alignment horizontal="center"/>
      <protection/>
    </xf>
    <xf numFmtId="168" fontId="10" fillId="0" borderId="5" xfId="23" applyNumberFormat="1" applyFont="1" applyBorder="1" applyAlignment="1">
      <alignment horizontal="right"/>
      <protection/>
    </xf>
    <xf numFmtId="168" fontId="10" fillId="0" borderId="6" xfId="23" applyNumberFormat="1" applyFont="1" applyBorder="1" applyAlignment="1">
      <alignment horizontal="right"/>
      <protection/>
    </xf>
    <xf numFmtId="0" fontId="10" fillId="0" borderId="0" xfId="23" applyFont="1">
      <alignment/>
      <protection/>
    </xf>
    <xf numFmtId="0" fontId="8" fillId="2" borderId="4" xfId="27" applyNumberFormat="1" applyFont="1" applyFill="1" applyBorder="1" applyAlignment="1">
      <alignment horizontal="left"/>
      <protection/>
    </xf>
    <xf numFmtId="0" fontId="8" fillId="0" borderId="34" xfId="27" applyFont="1" applyBorder="1" applyAlignment="1">
      <alignment horizontal="left"/>
      <protection/>
    </xf>
    <xf numFmtId="1" fontId="8" fillId="0" borderId="35" xfId="27" applyNumberFormat="1" applyFont="1" applyBorder="1" applyAlignment="1">
      <alignment horizontal="left"/>
      <protection/>
    </xf>
    <xf numFmtId="0" fontId="8" fillId="0" borderId="35" xfId="27" applyFont="1" applyBorder="1">
      <alignment/>
      <protection/>
    </xf>
    <xf numFmtId="0" fontId="8" fillId="0" borderId="11" xfId="0" applyFont="1" applyBorder="1" applyAlignment="1">
      <alignment horizontal="left"/>
    </xf>
    <xf numFmtId="0" fontId="8" fillId="0" borderId="35" xfId="27" applyFont="1" applyBorder="1" applyAlignment="1">
      <alignment horizontal="center"/>
      <protection/>
    </xf>
    <xf numFmtId="3" fontId="8" fillId="0" borderId="35" xfId="27" applyNumberFormat="1" applyFont="1" applyFill="1" applyBorder="1" applyAlignment="1">
      <alignment horizontal="right"/>
      <protection/>
    </xf>
    <xf numFmtId="168" fontId="8" fillId="0" borderId="35" xfId="27" applyNumberFormat="1" applyFont="1" applyFill="1" applyBorder="1" applyAlignment="1">
      <alignment horizontal="right"/>
      <protection/>
    </xf>
    <xf numFmtId="168" fontId="8" fillId="0" borderId="36" xfId="27" applyNumberFormat="1" applyFont="1" applyFill="1" applyBorder="1" applyAlignment="1">
      <alignment horizontal="right"/>
      <protection/>
    </xf>
    <xf numFmtId="0" fontId="8" fillId="0" borderId="0" xfId="27" applyFont="1" applyBorder="1">
      <alignment/>
      <protection/>
    </xf>
    <xf numFmtId="0" fontId="15" fillId="0" borderId="0" xfId="27" applyFont="1" applyBorder="1">
      <alignment/>
      <protection/>
    </xf>
    <xf numFmtId="0" fontId="10" fillId="2" borderId="39" xfId="27" applyFont="1" applyFill="1" applyBorder="1" applyAlignment="1">
      <alignment horizontal="left"/>
      <protection/>
    </xf>
    <xf numFmtId="0" fontId="10" fillId="2" borderId="40" xfId="27" applyFont="1" applyFill="1" applyBorder="1" applyAlignment="1">
      <alignment horizontal="left"/>
      <protection/>
    </xf>
    <xf numFmtId="0" fontId="10" fillId="2" borderId="40" xfId="0" applyFont="1" applyFill="1" applyBorder="1" applyAlignment="1">
      <alignment/>
    </xf>
    <xf numFmtId="0" fontId="10" fillId="2" borderId="40" xfId="27" applyFont="1" applyFill="1" applyBorder="1" applyAlignment="1">
      <alignment horizontal="center"/>
      <protection/>
    </xf>
    <xf numFmtId="0" fontId="10" fillId="2" borderId="40" xfId="23" applyFont="1" applyFill="1" applyBorder="1">
      <alignment/>
      <protection/>
    </xf>
    <xf numFmtId="0" fontId="10" fillId="2" borderId="40" xfId="27" applyFont="1" applyFill="1" applyBorder="1">
      <alignment/>
      <protection/>
    </xf>
    <xf numFmtId="0" fontId="8" fillId="2" borderId="18" xfId="27" applyFont="1" applyFill="1" applyBorder="1" applyAlignment="1">
      <alignment horizontal="left"/>
      <protection/>
    </xf>
    <xf numFmtId="0" fontId="8" fillId="2" borderId="19" xfId="27" applyFont="1" applyFill="1" applyBorder="1" applyAlignment="1">
      <alignment horizontal="left"/>
      <protection/>
    </xf>
    <xf numFmtId="0" fontId="8" fillId="2" borderId="19" xfId="0" applyFont="1" applyFill="1" applyBorder="1" applyAlignment="1">
      <alignment/>
    </xf>
    <xf numFmtId="0" fontId="10" fillId="0" borderId="19" xfId="0" applyFont="1" applyBorder="1" applyAlignment="1">
      <alignment horizontal="left"/>
    </xf>
    <xf numFmtId="0" fontId="8" fillId="2" borderId="19" xfId="23" applyFont="1" applyFill="1" applyBorder="1">
      <alignment/>
      <protection/>
    </xf>
    <xf numFmtId="3" fontId="8" fillId="2" borderId="19" xfId="0" applyNumberFormat="1" applyFont="1" applyFill="1" applyBorder="1" applyAlignment="1">
      <alignment horizontal="right"/>
    </xf>
    <xf numFmtId="168" fontId="8" fillId="2" borderId="19" xfId="27" applyNumberFormat="1" applyFont="1" applyFill="1" applyBorder="1" applyAlignment="1">
      <alignment horizontal="right"/>
      <protection/>
    </xf>
    <xf numFmtId="168" fontId="8" fillId="2" borderId="20" xfId="27" applyNumberFormat="1" applyFont="1" applyFill="1" applyBorder="1" applyAlignment="1">
      <alignment horizontal="right"/>
      <protection/>
    </xf>
    <xf numFmtId="0" fontId="8" fillId="0" borderId="29" xfId="27" applyFont="1" applyFill="1" applyBorder="1" applyAlignment="1">
      <alignment horizontal="left"/>
      <protection/>
    </xf>
    <xf numFmtId="0" fontId="10" fillId="0" borderId="31" xfId="27" applyFont="1" applyFill="1" applyBorder="1" applyAlignment="1">
      <alignment horizontal="left"/>
      <protection/>
    </xf>
    <xf numFmtId="0" fontId="10" fillId="0" borderId="32" xfId="27" applyFont="1" applyFill="1" applyBorder="1" applyAlignment="1">
      <alignment horizontal="left"/>
      <protection/>
    </xf>
    <xf numFmtId="0" fontId="10" fillId="0" borderId="32" xfId="27" applyFont="1" applyFill="1" applyBorder="1">
      <alignment/>
      <protection/>
    </xf>
    <xf numFmtId="0" fontId="10" fillId="0" borderId="32" xfId="27" applyFont="1" applyFill="1" applyBorder="1" applyAlignment="1">
      <alignment horizontal="center"/>
      <protection/>
    </xf>
    <xf numFmtId="3" fontId="10" fillId="0" borderId="32" xfId="27" applyNumberFormat="1" applyFont="1" applyFill="1" applyBorder="1" applyAlignment="1">
      <alignment horizontal="right"/>
      <protection/>
    </xf>
    <xf numFmtId="168" fontId="10" fillId="0" borderId="32" xfId="27" applyNumberFormat="1" applyFont="1" applyFill="1" applyBorder="1" applyAlignment="1">
      <alignment horizontal="right"/>
      <protection/>
    </xf>
    <xf numFmtId="168" fontId="10" fillId="0" borderId="33" xfId="27" applyNumberFormat="1" applyFont="1" applyFill="1" applyBorder="1" applyAlignment="1">
      <alignment horizontal="right"/>
      <protection/>
    </xf>
    <xf numFmtId="0" fontId="8" fillId="0" borderId="34" xfId="27" applyFont="1" applyFill="1" applyBorder="1" applyAlignment="1">
      <alignment horizontal="left"/>
      <protection/>
    </xf>
    <xf numFmtId="0" fontId="8" fillId="0" borderId="35" xfId="27" applyFont="1" applyFill="1" applyBorder="1" applyAlignment="1">
      <alignment horizontal="left"/>
      <protection/>
    </xf>
    <xf numFmtId="0" fontId="8" fillId="0" borderId="35" xfId="27" applyFont="1" applyFill="1" applyBorder="1">
      <alignment/>
      <protection/>
    </xf>
    <xf numFmtId="0" fontId="8" fillId="0" borderId="35" xfId="27" applyFont="1" applyFill="1" applyBorder="1" applyAlignment="1">
      <alignment horizontal="center"/>
      <protection/>
    </xf>
    <xf numFmtId="0" fontId="10" fillId="0" borderId="29" xfId="27" applyFont="1" applyFill="1" applyBorder="1" applyAlignment="1">
      <alignment horizontal="left"/>
      <protection/>
    </xf>
    <xf numFmtId="0" fontId="10" fillId="0" borderId="28" xfId="27" applyFont="1" applyFill="1" applyBorder="1" applyAlignment="1">
      <alignment horizontal="left"/>
      <protection/>
    </xf>
    <xf numFmtId="0" fontId="10" fillId="0" borderId="28" xfId="27" applyFont="1" applyFill="1" applyBorder="1">
      <alignment/>
      <protection/>
    </xf>
    <xf numFmtId="0" fontId="8" fillId="0" borderId="31" xfId="27" applyFont="1" applyFill="1" applyBorder="1" applyAlignment="1">
      <alignment horizontal="left"/>
      <protection/>
    </xf>
    <xf numFmtId="0" fontId="8" fillId="0" borderId="32" xfId="27" applyFont="1" applyFill="1" applyBorder="1" applyAlignment="1">
      <alignment horizontal="left"/>
      <protection/>
    </xf>
    <xf numFmtId="0" fontId="8" fillId="0" borderId="32" xfId="27" applyFont="1" applyFill="1" applyBorder="1">
      <alignment/>
      <protection/>
    </xf>
    <xf numFmtId="0" fontId="8" fillId="0" borderId="32" xfId="27" applyFont="1" applyFill="1" applyBorder="1" applyAlignment="1">
      <alignment horizontal="center"/>
      <protection/>
    </xf>
    <xf numFmtId="3" fontId="10" fillId="0" borderId="35" xfId="27" applyNumberFormat="1" applyFont="1" applyFill="1" applyBorder="1" applyAlignment="1">
      <alignment horizontal="right"/>
      <protection/>
    </xf>
    <xf numFmtId="168" fontId="10" fillId="0" borderId="35" xfId="27" applyNumberFormat="1" applyFont="1" applyFill="1" applyBorder="1" applyAlignment="1">
      <alignment horizontal="right"/>
      <protection/>
    </xf>
    <xf numFmtId="168" fontId="10" fillId="0" borderId="36" xfId="27" applyNumberFormat="1" applyFont="1" applyFill="1" applyBorder="1" applyAlignment="1">
      <alignment horizontal="right"/>
      <protection/>
    </xf>
    <xf numFmtId="3" fontId="10" fillId="0" borderId="28" xfId="27" applyNumberFormat="1" applyFont="1" applyFill="1" applyBorder="1" applyAlignment="1">
      <alignment horizontal="right"/>
      <protection/>
    </xf>
    <xf numFmtId="168" fontId="10" fillId="0" borderId="28" xfId="27" applyNumberFormat="1" applyFont="1" applyFill="1" applyBorder="1" applyAlignment="1">
      <alignment horizontal="right"/>
      <protection/>
    </xf>
    <xf numFmtId="168" fontId="10" fillId="0" borderId="30" xfId="27" applyNumberFormat="1" applyFont="1" applyFill="1" applyBorder="1" applyAlignment="1">
      <alignment horizontal="right"/>
      <protection/>
    </xf>
    <xf numFmtId="0" fontId="10" fillId="2" borderId="28" xfId="23" applyFont="1" applyFill="1" applyBorder="1" applyAlignment="1">
      <alignment horizontal="left"/>
      <protection/>
    </xf>
    <xf numFmtId="0" fontId="10" fillId="2" borderId="41" xfId="23" applyFont="1" applyFill="1" applyBorder="1">
      <alignment/>
      <protection/>
    </xf>
    <xf numFmtId="0" fontId="8" fillId="0" borderId="22" xfId="0" applyFont="1" applyBorder="1" applyAlignment="1">
      <alignment horizontal="left"/>
    </xf>
    <xf numFmtId="0" fontId="8" fillId="2" borderId="41" xfId="23" applyFont="1" applyFill="1" applyBorder="1" applyAlignment="1">
      <alignment horizontal="center"/>
      <protection/>
    </xf>
    <xf numFmtId="0" fontId="8" fillId="2" borderId="41" xfId="23" applyFont="1" applyFill="1" applyBorder="1">
      <alignment/>
      <protection/>
    </xf>
    <xf numFmtId="0" fontId="8" fillId="2" borderId="41" xfId="0" applyFont="1" applyFill="1" applyBorder="1" applyAlignment="1">
      <alignment/>
    </xf>
    <xf numFmtId="3" fontId="8" fillId="2" borderId="41" xfId="23" applyNumberFormat="1" applyFont="1" applyFill="1" applyBorder="1" applyAlignment="1">
      <alignment horizontal="right"/>
      <protection/>
    </xf>
    <xf numFmtId="168" fontId="8" fillId="2" borderId="41" xfId="27" applyNumberFormat="1" applyFont="1" applyFill="1" applyBorder="1" applyAlignment="1">
      <alignment horizontal="right"/>
      <protection/>
    </xf>
    <xf numFmtId="168" fontId="8" fillId="2" borderId="42" xfId="27" applyNumberFormat="1" applyFont="1" applyFill="1" applyBorder="1" applyAlignment="1">
      <alignment horizontal="right"/>
      <protection/>
    </xf>
    <xf numFmtId="0" fontId="8" fillId="2" borderId="43" xfId="23" applyFont="1" applyFill="1" applyBorder="1" applyAlignment="1">
      <alignment horizontal="left"/>
      <protection/>
    </xf>
    <xf numFmtId="0" fontId="10" fillId="2" borderId="41" xfId="23" applyFont="1" applyFill="1" applyBorder="1" applyAlignment="1">
      <alignment horizontal="left"/>
      <protection/>
    </xf>
    <xf numFmtId="0" fontId="10" fillId="2" borderId="44" xfId="23" applyFont="1" applyFill="1" applyBorder="1">
      <alignment/>
      <protection/>
    </xf>
    <xf numFmtId="0" fontId="10" fillId="0" borderId="22" xfId="0" applyFont="1" applyBorder="1" applyAlignment="1">
      <alignment horizontal="left"/>
    </xf>
    <xf numFmtId="0" fontId="8" fillId="2" borderId="22" xfId="23" applyFont="1" applyFill="1" applyBorder="1" applyAlignment="1">
      <alignment horizontal="center"/>
      <protection/>
    </xf>
    <xf numFmtId="0" fontId="8" fillId="2" borderId="22" xfId="23" applyFont="1" applyFill="1" applyBorder="1">
      <alignment/>
      <protection/>
    </xf>
    <xf numFmtId="0" fontId="8" fillId="2" borderId="22" xfId="0" applyFont="1" applyFill="1" applyBorder="1" applyAlignment="1">
      <alignment/>
    </xf>
    <xf numFmtId="3" fontId="10" fillId="2" borderId="22" xfId="23" applyNumberFormat="1" applyFont="1" applyFill="1" applyBorder="1" applyAlignment="1">
      <alignment horizontal="right"/>
      <protection/>
    </xf>
    <xf numFmtId="0" fontId="8" fillId="2" borderId="18" xfId="23" applyFont="1" applyFill="1" applyBorder="1" applyAlignment="1">
      <alignment horizontal="left"/>
      <protection/>
    </xf>
    <xf numFmtId="0" fontId="10" fillId="2" borderId="19" xfId="23" applyFont="1" applyFill="1" applyBorder="1" applyAlignment="1">
      <alignment horizontal="left"/>
      <protection/>
    </xf>
    <xf numFmtId="0" fontId="10" fillId="2" borderId="19" xfId="23" applyFont="1" applyFill="1" applyBorder="1">
      <alignment/>
      <protection/>
    </xf>
    <xf numFmtId="0" fontId="8" fillId="2" borderId="19" xfId="23" applyFont="1" applyFill="1" applyBorder="1" applyAlignment="1">
      <alignment horizontal="center"/>
      <protection/>
    </xf>
    <xf numFmtId="3" fontId="10" fillId="2" borderId="19" xfId="23" applyNumberFormat="1" applyFont="1" applyFill="1" applyBorder="1" applyAlignment="1">
      <alignment horizontal="right"/>
      <protection/>
    </xf>
    <xf numFmtId="168" fontId="10" fillId="2" borderId="45" xfId="27" applyNumberFormat="1" applyFont="1" applyFill="1" applyBorder="1" applyAlignment="1">
      <alignment horizontal="right"/>
      <protection/>
    </xf>
    <xf numFmtId="168" fontId="10" fillId="2" borderId="46" xfId="27" applyNumberFormat="1" applyFont="1" applyFill="1" applyBorder="1" applyAlignment="1">
      <alignment horizontal="right"/>
      <protection/>
    </xf>
    <xf numFmtId="0" fontId="8" fillId="4" borderId="7" xfId="23" applyFont="1" applyFill="1" applyBorder="1" applyAlignment="1">
      <alignment horizontal="left"/>
      <protection/>
    </xf>
    <xf numFmtId="0" fontId="10" fillId="4" borderId="8" xfId="23" applyFont="1" applyFill="1" applyBorder="1" applyAlignment="1">
      <alignment horizontal="left"/>
      <protection/>
    </xf>
    <xf numFmtId="0" fontId="10" fillId="4" borderId="8" xfId="23" applyFont="1" applyFill="1" applyBorder="1">
      <alignment/>
      <protection/>
    </xf>
    <xf numFmtId="0" fontId="10" fillId="3" borderId="8" xfId="0" applyFont="1" applyFill="1" applyBorder="1" applyAlignment="1">
      <alignment horizontal="left"/>
    </xf>
    <xf numFmtId="0" fontId="8" fillId="4" borderId="8" xfId="23" applyFont="1" applyFill="1" applyBorder="1" applyAlignment="1">
      <alignment horizontal="center"/>
      <protection/>
    </xf>
    <xf numFmtId="0" fontId="8" fillId="4" borderId="8" xfId="23" applyFont="1" applyFill="1" applyBorder="1">
      <alignment/>
      <protection/>
    </xf>
    <xf numFmtId="0" fontId="8" fillId="4" borderId="8" xfId="0" applyFont="1" applyFill="1" applyBorder="1" applyAlignment="1">
      <alignment/>
    </xf>
    <xf numFmtId="3" fontId="10" fillId="4" borderId="8" xfId="23" applyNumberFormat="1" applyFont="1" applyFill="1" applyBorder="1" applyAlignment="1">
      <alignment horizontal="right"/>
      <protection/>
    </xf>
    <xf numFmtId="168" fontId="10" fillId="4" borderId="8" xfId="27" applyNumberFormat="1" applyFont="1" applyFill="1" applyBorder="1" applyAlignment="1">
      <alignment horizontal="right"/>
      <protection/>
    </xf>
    <xf numFmtId="168" fontId="10" fillId="4" borderId="9" xfId="2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24" xfId="24" applyFont="1" applyBorder="1" applyAlignment="1">
      <alignment horizontal="center"/>
      <protection/>
    </xf>
    <xf numFmtId="0" fontId="10" fillId="0" borderId="25" xfId="24" applyFont="1" applyBorder="1" applyAlignment="1">
      <alignment horizontal="center"/>
      <protection/>
    </xf>
    <xf numFmtId="0" fontId="10" fillId="0" borderId="26" xfId="24" applyFont="1" applyBorder="1" applyAlignment="1">
      <alignment horizontal="center"/>
      <protection/>
    </xf>
    <xf numFmtId="0" fontId="18" fillId="0" borderId="0" xfId="24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9" xfId="24" applyNumberFormat="1" applyFont="1" applyBorder="1">
      <alignment/>
      <protection/>
    </xf>
    <xf numFmtId="168" fontId="8" fillId="0" borderId="19" xfId="24" applyNumberFormat="1" applyFont="1" applyBorder="1">
      <alignment/>
      <protection/>
    </xf>
    <xf numFmtId="168" fontId="8" fillId="0" borderId="20" xfId="24" applyNumberFormat="1" applyFont="1" applyBorder="1">
      <alignment/>
      <protection/>
    </xf>
    <xf numFmtId="168" fontId="8" fillId="0" borderId="0" xfId="24" applyNumberFormat="1" applyFont="1">
      <alignment/>
      <protection/>
    </xf>
    <xf numFmtId="0" fontId="10" fillId="0" borderId="7" xfId="24" applyNumberFormat="1" applyFont="1" applyBorder="1">
      <alignment/>
      <protection/>
    </xf>
    <xf numFmtId="0" fontId="8" fillId="0" borderId="8" xfId="24" applyFont="1" applyBorder="1">
      <alignment/>
      <protection/>
    </xf>
    <xf numFmtId="0" fontId="10" fillId="0" borderId="8" xfId="24" applyFont="1" applyBorder="1">
      <alignment/>
      <protection/>
    </xf>
    <xf numFmtId="3" fontId="10" fillId="0" borderId="8" xfId="24" applyNumberFormat="1" applyFont="1" applyBorder="1">
      <alignment/>
      <protection/>
    </xf>
    <xf numFmtId="168" fontId="10" fillId="0" borderId="8" xfId="24" applyNumberFormat="1" applyFont="1" applyBorder="1">
      <alignment/>
      <protection/>
    </xf>
    <xf numFmtId="168" fontId="10" fillId="0" borderId="9" xfId="24" applyNumberFormat="1" applyFont="1" applyBorder="1">
      <alignment/>
      <protection/>
    </xf>
    <xf numFmtId="0" fontId="8" fillId="0" borderId="10" xfId="24" applyFont="1" applyBorder="1">
      <alignment/>
      <protection/>
    </xf>
    <xf numFmtId="0" fontId="8" fillId="0" borderId="11" xfId="24" applyFont="1" applyBorder="1">
      <alignment/>
      <protection/>
    </xf>
    <xf numFmtId="3" fontId="8" fillId="0" borderId="11" xfId="24" applyNumberFormat="1" applyFont="1" applyBorder="1">
      <alignment/>
      <protection/>
    </xf>
    <xf numFmtId="168" fontId="8" fillId="0" borderId="11" xfId="24" applyNumberFormat="1" applyFont="1" applyBorder="1">
      <alignment/>
      <protection/>
    </xf>
    <xf numFmtId="168" fontId="8" fillId="0" borderId="12" xfId="24" applyNumberFormat="1" applyFont="1" applyBorder="1">
      <alignment/>
      <protection/>
    </xf>
    <xf numFmtId="0" fontId="8" fillId="0" borderId="4" xfId="24" applyFont="1" applyBorder="1">
      <alignment/>
      <protection/>
    </xf>
    <xf numFmtId="0" fontId="8" fillId="0" borderId="5" xfId="24" applyFont="1" applyBorder="1">
      <alignment/>
      <protection/>
    </xf>
    <xf numFmtId="3" fontId="8" fillId="0" borderId="5" xfId="24" applyNumberFormat="1" applyFont="1" applyBorder="1">
      <alignment/>
      <protection/>
    </xf>
    <xf numFmtId="168" fontId="8" fillId="0" borderId="5" xfId="24" applyNumberFormat="1" applyFont="1" applyBorder="1">
      <alignment/>
      <protection/>
    </xf>
    <xf numFmtId="168" fontId="8" fillId="0" borderId="6" xfId="24" applyNumberFormat="1" applyFont="1" applyBorder="1">
      <alignment/>
      <protection/>
    </xf>
    <xf numFmtId="0" fontId="19" fillId="0" borderId="7" xfId="24" applyFont="1" applyBorder="1">
      <alignment/>
      <protection/>
    </xf>
    <xf numFmtId="0" fontId="19" fillId="0" borderId="8" xfId="24" applyFont="1" applyBorder="1">
      <alignment/>
      <protection/>
    </xf>
    <xf numFmtId="3" fontId="19" fillId="0" borderId="8" xfId="24" applyNumberFormat="1" applyFont="1" applyBorder="1">
      <alignment/>
      <protection/>
    </xf>
    <xf numFmtId="168" fontId="19" fillId="0" borderId="8" xfId="24" applyNumberFormat="1" applyFont="1" applyBorder="1">
      <alignment/>
      <protection/>
    </xf>
    <xf numFmtId="168" fontId="19" fillId="0" borderId="9" xfId="24" applyNumberFormat="1" applyFont="1" applyBorder="1">
      <alignment/>
      <protection/>
    </xf>
    <xf numFmtId="0" fontId="8" fillId="0" borderId="0" xfId="24" applyFont="1">
      <alignment/>
      <protection/>
    </xf>
    <xf numFmtId="0" fontId="16" fillId="0" borderId="0" xfId="30" applyFont="1">
      <alignment/>
      <protection/>
    </xf>
    <xf numFmtId="0" fontId="18" fillId="0" borderId="0" xfId="30">
      <alignment/>
      <protection/>
    </xf>
    <xf numFmtId="0" fontId="10" fillId="0" borderId="1" xfId="30" applyFont="1" applyBorder="1" applyAlignment="1">
      <alignment horizontal="center"/>
      <protection/>
    </xf>
    <xf numFmtId="0" fontId="10" fillId="0" borderId="2" xfId="30" applyFont="1" applyBorder="1" applyAlignment="1">
      <alignment horizontal="center"/>
      <protection/>
    </xf>
    <xf numFmtId="0" fontId="10" fillId="0" borderId="3" xfId="30" applyFont="1" applyBorder="1" applyAlignment="1">
      <alignment horizontal="center"/>
      <protection/>
    </xf>
    <xf numFmtId="0" fontId="8" fillId="0" borderId="18" xfId="30" applyFont="1" applyBorder="1">
      <alignment/>
      <protection/>
    </xf>
    <xf numFmtId="0" fontId="8" fillId="0" borderId="19" xfId="30" applyFont="1" applyBorder="1">
      <alignment/>
      <protection/>
    </xf>
    <xf numFmtId="3" fontId="8" fillId="0" borderId="19" xfId="30" applyNumberFormat="1" applyFont="1" applyBorder="1">
      <alignment/>
      <protection/>
    </xf>
    <xf numFmtId="168" fontId="8" fillId="0" borderId="19" xfId="30" applyNumberFormat="1" applyFont="1" applyBorder="1">
      <alignment/>
      <protection/>
    </xf>
    <xf numFmtId="168" fontId="8" fillId="0" borderId="20" xfId="30" applyNumberFormat="1" applyFont="1" applyBorder="1">
      <alignment/>
      <protection/>
    </xf>
    <xf numFmtId="0" fontId="8" fillId="0" borderId="4" xfId="30" applyFont="1" applyBorder="1">
      <alignment/>
      <protection/>
    </xf>
    <xf numFmtId="0" fontId="8" fillId="0" borderId="5" xfId="30" applyFont="1" applyBorder="1">
      <alignment/>
      <protection/>
    </xf>
    <xf numFmtId="3" fontId="8" fillId="0" borderId="5" xfId="30" applyNumberFormat="1" applyFont="1" applyBorder="1">
      <alignment/>
      <protection/>
    </xf>
    <xf numFmtId="168" fontId="8" fillId="0" borderId="5" xfId="30" applyNumberFormat="1" applyFont="1" applyBorder="1">
      <alignment/>
      <protection/>
    </xf>
    <xf numFmtId="168" fontId="8" fillId="0" borderId="6" xfId="30" applyNumberFormat="1" applyFont="1" applyBorder="1">
      <alignment/>
      <protection/>
    </xf>
    <xf numFmtId="0" fontId="10" fillId="0" borderId="7" xfId="30" applyFont="1" applyBorder="1">
      <alignment/>
      <protection/>
    </xf>
    <xf numFmtId="0" fontId="10" fillId="0" borderId="8" xfId="30" applyFont="1" applyBorder="1">
      <alignment/>
      <protection/>
    </xf>
    <xf numFmtId="3" fontId="10" fillId="0" borderId="8" xfId="30" applyNumberFormat="1" applyFont="1" applyBorder="1">
      <alignment/>
      <protection/>
    </xf>
    <xf numFmtId="168" fontId="10" fillId="0" borderId="8" xfId="30" applyNumberFormat="1" applyFont="1" applyBorder="1">
      <alignment/>
      <protection/>
    </xf>
    <xf numFmtId="168" fontId="10" fillId="0" borderId="9" xfId="30" applyNumberFormat="1" applyFont="1" applyBorder="1">
      <alignment/>
      <protection/>
    </xf>
    <xf numFmtId="0" fontId="8" fillId="0" borderId="10" xfId="30" applyFont="1" applyBorder="1">
      <alignment/>
      <protection/>
    </xf>
    <xf numFmtId="0" fontId="8" fillId="0" borderId="11" xfId="30" applyFont="1" applyBorder="1">
      <alignment/>
      <protection/>
    </xf>
    <xf numFmtId="3" fontId="8" fillId="0" borderId="11" xfId="30" applyNumberFormat="1" applyFont="1" applyBorder="1">
      <alignment/>
      <protection/>
    </xf>
    <xf numFmtId="168" fontId="8" fillId="0" borderId="11" xfId="30" applyNumberFormat="1" applyFont="1" applyBorder="1">
      <alignment/>
      <protection/>
    </xf>
    <xf numFmtId="168" fontId="8" fillId="0" borderId="12" xfId="30" applyNumberFormat="1" applyFont="1" applyBorder="1">
      <alignment/>
      <protection/>
    </xf>
    <xf numFmtId="0" fontId="19" fillId="0" borderId="7" xfId="30" applyFont="1" applyBorder="1">
      <alignment/>
      <protection/>
    </xf>
    <xf numFmtId="0" fontId="19" fillId="0" borderId="8" xfId="30" applyFont="1" applyBorder="1">
      <alignment/>
      <protection/>
    </xf>
    <xf numFmtId="3" fontId="19" fillId="0" borderId="8" xfId="30" applyNumberFormat="1" applyFont="1" applyBorder="1">
      <alignment/>
      <protection/>
    </xf>
    <xf numFmtId="0" fontId="8" fillId="0" borderId="0" xfId="30" applyFont="1">
      <alignment/>
      <protection/>
    </xf>
    <xf numFmtId="3" fontId="8" fillId="0" borderId="0" xfId="30" applyNumberFormat="1" applyFont="1">
      <alignment/>
      <protection/>
    </xf>
    <xf numFmtId="0" fontId="20" fillId="0" borderId="0" xfId="28" applyFont="1" applyAlignment="1">
      <alignment horizontal="left"/>
      <protection/>
    </xf>
    <xf numFmtId="0" fontId="2" fillId="0" borderId="0" xfId="28" applyFont="1" applyAlignment="1">
      <alignment horizontal="left"/>
      <protection/>
    </xf>
    <xf numFmtId="0" fontId="2" fillId="0" borderId="0" xfId="28" applyFont="1" applyAlignment="1">
      <alignment horizontal="right"/>
      <protection/>
    </xf>
    <xf numFmtId="0" fontId="3" fillId="0" borderId="2" xfId="28" applyFont="1" applyBorder="1" applyAlignment="1">
      <alignment horizontal="left"/>
      <protection/>
    </xf>
    <xf numFmtId="0" fontId="3" fillId="0" borderId="2" xfId="28" applyFont="1" applyBorder="1" applyAlignment="1">
      <alignment horizontal="center"/>
      <protection/>
    </xf>
    <xf numFmtId="0" fontId="3" fillId="0" borderId="2" xfId="28" applyFont="1" applyFill="1" applyBorder="1" applyAlignment="1">
      <alignment horizontal="center"/>
      <protection/>
    </xf>
    <xf numFmtId="0" fontId="2" fillId="0" borderId="0" xfId="28" applyFont="1" applyBorder="1" applyAlignment="1">
      <alignment horizontal="left"/>
      <protection/>
    </xf>
    <xf numFmtId="0" fontId="10" fillId="0" borderId="19" xfId="28" applyFont="1" applyBorder="1" applyAlignment="1">
      <alignment horizontal="left"/>
      <protection/>
    </xf>
    <xf numFmtId="0" fontId="3" fillId="0" borderId="19" xfId="28" applyFont="1" applyBorder="1" applyAlignment="1">
      <alignment horizontal="left"/>
      <protection/>
    </xf>
    <xf numFmtId="0" fontId="3" fillId="0" borderId="19" xfId="28" applyFont="1" applyFill="1" applyBorder="1" applyAlignment="1">
      <alignment horizontal="center"/>
      <protection/>
    </xf>
    <xf numFmtId="0" fontId="3" fillId="0" borderId="19" xfId="28" applyFont="1" applyBorder="1" applyAlignment="1">
      <alignment horizontal="center"/>
      <protection/>
    </xf>
    <xf numFmtId="0" fontId="2" fillId="0" borderId="11" xfId="29" applyFont="1" applyFill="1" applyBorder="1" applyAlignment="1">
      <alignment horizontal="left"/>
      <protection/>
    </xf>
    <xf numFmtId="0" fontId="2" fillId="0" borderId="11" xfId="29" applyFont="1" applyBorder="1" applyAlignment="1">
      <alignment horizontal="left"/>
      <protection/>
    </xf>
    <xf numFmtId="3" fontId="2" fillId="0" borderId="11" xfId="29" applyNumberFormat="1" applyFont="1" applyFill="1" applyBorder="1" applyAlignment="1">
      <alignment horizontal="right"/>
      <protection/>
    </xf>
    <xf numFmtId="168" fontId="2" fillId="0" borderId="11" xfId="29" applyNumberFormat="1" applyFont="1" applyBorder="1" applyAlignment="1">
      <alignment horizontal="right"/>
      <protection/>
    </xf>
    <xf numFmtId="0" fontId="2" fillId="0" borderId="0" xfId="29" applyFont="1" applyBorder="1" applyAlignment="1">
      <alignment horizontal="left"/>
      <protection/>
    </xf>
    <xf numFmtId="0" fontId="2" fillId="0" borderId="5" xfId="29" applyFont="1" applyFill="1" applyBorder="1" applyAlignment="1">
      <alignment horizontal="left"/>
      <protection/>
    </xf>
    <xf numFmtId="0" fontId="2" fillId="0" borderId="5" xfId="29" applyFont="1" applyBorder="1" applyAlignment="1">
      <alignment horizontal="left"/>
      <protection/>
    </xf>
    <xf numFmtId="3" fontId="2" fillId="0" borderId="5" xfId="29" applyNumberFormat="1" applyFont="1" applyFill="1" applyBorder="1" applyAlignment="1">
      <alignment horizontal="right"/>
      <protection/>
    </xf>
    <xf numFmtId="168" fontId="2" fillId="0" borderId="5" xfId="29" applyNumberFormat="1" applyFont="1" applyBorder="1" applyAlignment="1">
      <alignment horizontal="right"/>
      <protection/>
    </xf>
    <xf numFmtId="0" fontId="3" fillId="0" borderId="5" xfId="29" applyNumberFormat="1" applyFont="1" applyBorder="1" applyAlignment="1">
      <alignment horizontal="left"/>
      <protection/>
    </xf>
    <xf numFmtId="3" fontId="3" fillId="0" borderId="5" xfId="29" applyNumberFormat="1" applyFont="1" applyFill="1" applyBorder="1" applyAlignment="1">
      <alignment horizontal="right"/>
      <protection/>
    </xf>
    <xf numFmtId="168" fontId="3" fillId="0" borderId="5" xfId="29" applyNumberFormat="1" applyFont="1" applyBorder="1" applyAlignment="1">
      <alignment horizontal="right"/>
      <protection/>
    </xf>
    <xf numFmtId="0" fontId="2" fillId="0" borderId="5" xfId="25" applyFont="1" applyFill="1" applyBorder="1" applyAlignment="1">
      <alignment horizontal="left"/>
      <protection/>
    </xf>
    <xf numFmtId="0" fontId="3" fillId="0" borderId="5" xfId="29" applyFont="1" applyBorder="1" applyAlignment="1">
      <alignment horizontal="left"/>
      <protection/>
    </xf>
    <xf numFmtId="0" fontId="2" fillId="0" borderId="5" xfId="25" applyFont="1" applyBorder="1" applyAlignment="1">
      <alignment horizontal="left"/>
      <protection/>
    </xf>
    <xf numFmtId="0" fontId="3" fillId="0" borderId="8" xfId="29" applyNumberFormat="1" applyFont="1" applyFill="1" applyBorder="1" applyAlignment="1">
      <alignment horizontal="left"/>
      <protection/>
    </xf>
    <xf numFmtId="0" fontId="2" fillId="0" borderId="8" xfId="29" applyFont="1" applyBorder="1" applyAlignment="1">
      <alignment horizontal="left"/>
      <protection/>
    </xf>
    <xf numFmtId="3" fontId="3" fillId="0" borderId="8" xfId="29" applyNumberFormat="1" applyFont="1" applyFill="1" applyBorder="1" applyAlignment="1">
      <alignment horizontal="right"/>
      <protection/>
    </xf>
    <xf numFmtId="168" fontId="3" fillId="0" borderId="8" xfId="29" applyNumberFormat="1" applyFont="1" applyBorder="1" applyAlignment="1">
      <alignment horizontal="right"/>
      <protection/>
    </xf>
    <xf numFmtId="0" fontId="3" fillId="0" borderId="11" xfId="29" applyNumberFormat="1" applyFont="1" applyFill="1" applyBorder="1" applyAlignment="1">
      <alignment horizontal="left"/>
      <protection/>
    </xf>
    <xf numFmtId="3" fontId="3" fillId="0" borderId="11" xfId="29" applyNumberFormat="1" applyFont="1" applyFill="1" applyBorder="1" applyAlignment="1">
      <alignment horizontal="right"/>
      <protection/>
    </xf>
    <xf numFmtId="168" fontId="3" fillId="0" borderId="11" xfId="29" applyNumberFormat="1" applyFont="1" applyBorder="1" applyAlignment="1">
      <alignment horizontal="right"/>
      <protection/>
    </xf>
    <xf numFmtId="0" fontId="10" fillId="0" borderId="5" xfId="28" applyFont="1" applyBorder="1" applyAlignment="1">
      <alignment horizontal="left"/>
      <protection/>
    </xf>
    <xf numFmtId="0" fontId="3" fillId="0" borderId="5" xfId="29" applyFont="1" applyFill="1" applyBorder="1" applyAlignment="1">
      <alignment horizontal="left"/>
      <protection/>
    </xf>
    <xf numFmtId="0" fontId="2" fillId="0" borderId="5" xfId="31" applyFont="1" applyBorder="1" applyAlignment="1">
      <alignment horizontal="left"/>
      <protection/>
    </xf>
    <xf numFmtId="3" fontId="2" fillId="0" borderId="5" xfId="29" applyNumberFormat="1" applyFont="1" applyBorder="1" applyAlignment="1">
      <alignment horizontal="right"/>
      <protection/>
    </xf>
    <xf numFmtId="0" fontId="2" fillId="0" borderId="5" xfId="28" applyFont="1" applyBorder="1" applyAlignment="1">
      <alignment horizontal="left"/>
      <protection/>
    </xf>
    <xf numFmtId="3" fontId="2" fillId="0" borderId="5" xfId="28" applyNumberFormat="1" applyFont="1" applyFill="1" applyBorder="1" applyAlignment="1">
      <alignment horizontal="right"/>
      <protection/>
    </xf>
    <xf numFmtId="3" fontId="2" fillId="0" borderId="5" xfId="28" applyNumberFormat="1" applyFont="1" applyBorder="1" applyAlignment="1">
      <alignment horizontal="right"/>
      <protection/>
    </xf>
    <xf numFmtId="0" fontId="3" fillId="0" borderId="5" xfId="28" applyFont="1" applyBorder="1" applyAlignment="1">
      <alignment horizontal="left"/>
      <protection/>
    </xf>
    <xf numFmtId="0" fontId="2" fillId="5" borderId="5" xfId="25" applyFont="1" applyFill="1" applyBorder="1" applyAlignment="1">
      <alignment horizontal="left"/>
      <protection/>
    </xf>
    <xf numFmtId="3" fontId="2" fillId="0" borderId="5" xfId="25" applyNumberFormat="1" applyFont="1" applyBorder="1" applyAlignment="1">
      <alignment horizontal="right"/>
      <protection/>
    </xf>
    <xf numFmtId="0" fontId="3" fillId="0" borderId="5" xfId="25" applyFont="1" applyBorder="1" applyAlignment="1">
      <alignment horizontal="left"/>
      <protection/>
    </xf>
    <xf numFmtId="3" fontId="2" fillId="0" borderId="5" xfId="31" applyNumberFormat="1" applyFont="1" applyBorder="1" applyAlignment="1">
      <alignment horizontal="right"/>
      <protection/>
    </xf>
    <xf numFmtId="0" fontId="3" fillId="0" borderId="5" xfId="31" applyFont="1" applyBorder="1" applyAlignment="1">
      <alignment horizontal="left"/>
      <protection/>
    </xf>
    <xf numFmtId="0" fontId="3" fillId="0" borderId="47" xfId="29" applyNumberFormat="1" applyFont="1" applyFill="1" applyBorder="1" applyAlignment="1">
      <alignment horizontal="left"/>
      <protection/>
    </xf>
    <xf numFmtId="3" fontId="3" fillId="0" borderId="0" xfId="29" applyNumberFormat="1" applyFont="1" applyFill="1" applyBorder="1" applyAlignment="1">
      <alignment horizontal="right"/>
      <protection/>
    </xf>
    <xf numFmtId="168" fontId="3" fillId="0" borderId="0" xfId="29" applyNumberFormat="1" applyFont="1" applyBorder="1" applyAlignment="1">
      <alignment horizontal="right"/>
      <protection/>
    </xf>
    <xf numFmtId="0" fontId="3" fillId="0" borderId="0" xfId="29" applyNumberFormat="1" applyFont="1" applyFill="1" applyBorder="1" applyAlignment="1">
      <alignment horizontal="left"/>
      <protection/>
    </xf>
    <xf numFmtId="3" fontId="2" fillId="0" borderId="5" xfId="25" applyNumberFormat="1" applyFont="1" applyFill="1" applyBorder="1" applyAlignment="1">
      <alignment horizontal="right"/>
      <protection/>
    </xf>
    <xf numFmtId="0" fontId="3" fillId="0" borderId="5" xfId="25" applyFont="1" applyFill="1" applyBorder="1" applyAlignment="1">
      <alignment horizontal="left"/>
      <protection/>
    </xf>
    <xf numFmtId="1" fontId="2" fillId="5" borderId="5" xfId="25" applyNumberFormat="1" applyFont="1" applyFill="1" applyBorder="1" applyAlignment="1">
      <alignment horizontal="left"/>
      <protection/>
    </xf>
    <xf numFmtId="3" fontId="2" fillId="5" borderId="5" xfId="25" applyNumberFormat="1" applyFont="1" applyFill="1" applyBorder="1" applyAlignment="1">
      <alignment horizontal="left"/>
      <protection/>
    </xf>
    <xf numFmtId="3" fontId="2" fillId="5" borderId="5" xfId="25" applyNumberFormat="1" applyFont="1" applyFill="1" applyBorder="1" applyAlignment="1">
      <alignment horizontal="right"/>
      <protection/>
    </xf>
    <xf numFmtId="0" fontId="3" fillId="5" borderId="5" xfId="25" applyFont="1" applyFill="1" applyBorder="1" applyAlignment="1">
      <alignment horizontal="left"/>
      <protection/>
    </xf>
    <xf numFmtId="3" fontId="2" fillId="0" borderId="0" xfId="28" applyNumberFormat="1" applyFont="1" applyBorder="1" applyAlignment="1">
      <alignment horizontal="left"/>
      <protection/>
    </xf>
    <xf numFmtId="0" fontId="2" fillId="0" borderId="5" xfId="29" applyFont="1" applyFill="1" applyBorder="1" applyAlignment="1">
      <alignment horizontal="left" vertical="center"/>
      <protection/>
    </xf>
    <xf numFmtId="3" fontId="2" fillId="0" borderId="5" xfId="29" applyNumberFormat="1" applyFont="1" applyFill="1" applyBorder="1" applyAlignment="1">
      <alignment horizontal="right" vertical="center"/>
      <protection/>
    </xf>
    <xf numFmtId="0" fontId="3" fillId="0" borderId="5" xfId="29" applyFont="1" applyFill="1" applyBorder="1" applyAlignment="1">
      <alignment horizontal="left" vertical="center"/>
      <protection/>
    </xf>
    <xf numFmtId="3" fontId="2" fillId="0" borderId="5" xfId="25" applyNumberFormat="1" applyFont="1" applyBorder="1">
      <alignment/>
      <protection/>
    </xf>
    <xf numFmtId="0" fontId="2" fillId="0" borderId="5" xfId="28" applyFont="1" applyBorder="1" applyAlignment="1">
      <alignment horizontal="right"/>
      <protection/>
    </xf>
    <xf numFmtId="0" fontId="21" fillId="0" borderId="5" xfId="29" applyFont="1" applyFill="1" applyBorder="1" applyAlignment="1">
      <alignment horizontal="left"/>
      <protection/>
    </xf>
    <xf numFmtId="0" fontId="22" fillId="0" borderId="5" xfId="29" applyFont="1" applyFill="1" applyBorder="1" applyAlignment="1">
      <alignment horizontal="left"/>
      <protection/>
    </xf>
    <xf numFmtId="3" fontId="21" fillId="0" borderId="5" xfId="29" applyNumberFormat="1" applyFont="1" applyFill="1" applyBorder="1" applyAlignment="1">
      <alignment horizontal="right"/>
      <protection/>
    </xf>
    <xf numFmtId="168" fontId="21" fillId="0" borderId="5" xfId="29" applyNumberFormat="1" applyFont="1" applyBorder="1" applyAlignment="1">
      <alignment horizontal="right"/>
      <protection/>
    </xf>
    <xf numFmtId="0" fontId="3" fillId="0" borderId="0" xfId="29" applyFont="1" applyFill="1" applyBorder="1" applyAlignment="1">
      <alignment horizontal="left"/>
      <protection/>
    </xf>
    <xf numFmtId="0" fontId="2" fillId="0" borderId="0" xfId="29" applyFont="1" applyFill="1" applyBorder="1" applyAlignment="1">
      <alignment horizontal="left"/>
      <protection/>
    </xf>
    <xf numFmtId="3" fontId="2" fillId="0" borderId="0" xfId="29" applyNumberFormat="1" applyFont="1" applyFill="1" applyBorder="1" applyAlignment="1">
      <alignment horizontal="right"/>
      <protection/>
    </xf>
    <xf numFmtId="168" fontId="2" fillId="0" borderId="0" xfId="29" applyNumberFormat="1" applyFont="1" applyBorder="1" applyAlignment="1">
      <alignment horizontal="right"/>
      <protection/>
    </xf>
    <xf numFmtId="168" fontId="2" fillId="0" borderId="0" xfId="29" applyNumberFormat="1" applyFont="1" applyAlignment="1">
      <alignment horizontal="right"/>
      <protection/>
    </xf>
    <xf numFmtId="167" fontId="19" fillId="0" borderId="8" xfId="30" applyNumberFormat="1" applyFont="1" applyBorder="1">
      <alignment/>
      <protection/>
    </xf>
    <xf numFmtId="167" fontId="19" fillId="0" borderId="9" xfId="30" applyNumberFormat="1" applyFont="1" applyBorder="1">
      <alignment/>
      <protection/>
    </xf>
  </cellXfs>
  <cellStyles count="18">
    <cellStyle name="Normal" xfId="0"/>
    <cellStyle name="_Příjmy 2001-tab" xfId="16"/>
    <cellStyle name="Currency [0]" xfId="17"/>
    <cellStyle name="Comma" xfId="18"/>
    <cellStyle name="Comma [0]" xfId="19"/>
    <cellStyle name="Currency" xfId="20"/>
    <cellStyle name="_x0001_n" xfId="21"/>
    <cellStyle name="Nedefinován" xfId="22"/>
    <cellStyle name="normální_Archiv- příjmy" xfId="23"/>
    <cellStyle name="normální_KV na § dle ORJ" xfId="24"/>
    <cellStyle name="normální_Plnění PV" xfId="25"/>
    <cellStyle name="normální_Prijmy" xfId="26"/>
    <cellStyle name="normální_Příjmy 2001-tab" xfId="27"/>
    <cellStyle name="normální_Výdaje" xfId="28"/>
    <cellStyle name="normální_Výdaje 2001-tab" xfId="29"/>
    <cellStyle name="normální_výdaje na §" xfId="30"/>
    <cellStyle name="normální_Výdaje provoz 2000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22">
      <selection activeCell="B40" sqref="B40"/>
    </sheetView>
  </sheetViews>
  <sheetFormatPr defaultColWidth="9.00390625" defaultRowHeight="12.75" outlineLevelRow="2"/>
  <cols>
    <col min="1" max="1" width="5.375" style="0" customWidth="1"/>
    <col min="2" max="2" width="5.875" style="17" customWidth="1"/>
    <col min="3" max="3" width="6.25390625" style="0" customWidth="1"/>
    <col min="4" max="4" width="47.00390625" style="0" customWidth="1"/>
    <col min="5" max="5" width="30.75390625" style="0" hidden="1" customWidth="1"/>
    <col min="6" max="8" width="13.75390625" style="0" customWidth="1"/>
    <col min="11" max="11" width="6.125" style="0" customWidth="1"/>
  </cols>
  <sheetData>
    <row r="1" spans="1:14" ht="15.75">
      <c r="A1" s="2"/>
      <c r="B1" s="18" t="s">
        <v>185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15.75">
      <c r="A2" s="496"/>
      <c r="B2" s="15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</row>
    <row r="3" spans="1:14" ht="16.5" thickBot="1">
      <c r="A3" s="2"/>
      <c r="B3" s="15"/>
      <c r="C3" s="2"/>
      <c r="D3" s="2"/>
      <c r="E3" s="2"/>
      <c r="F3" s="2"/>
      <c r="G3" s="2"/>
      <c r="H3" s="2"/>
      <c r="I3" s="2"/>
      <c r="J3" s="2"/>
      <c r="K3" s="19"/>
      <c r="L3" s="1"/>
      <c r="M3" s="1"/>
      <c r="N3" s="1"/>
    </row>
    <row r="4" spans="1:14" ht="13.5" thickBot="1">
      <c r="A4" s="3" t="s">
        <v>0</v>
      </c>
      <c r="B4" s="16" t="s">
        <v>129</v>
      </c>
      <c r="C4" s="4" t="s">
        <v>2</v>
      </c>
      <c r="D4" s="5" t="s">
        <v>3</v>
      </c>
      <c r="E4" s="5" t="s">
        <v>23</v>
      </c>
      <c r="F4" s="6" t="s">
        <v>5</v>
      </c>
      <c r="G4" s="6" t="s">
        <v>169</v>
      </c>
      <c r="H4" s="6" t="s">
        <v>170</v>
      </c>
      <c r="I4" s="7" t="s">
        <v>21</v>
      </c>
      <c r="J4" s="8" t="s">
        <v>22</v>
      </c>
      <c r="K4" s="19"/>
      <c r="L4" s="1"/>
      <c r="M4" s="1"/>
      <c r="N4" s="1"/>
    </row>
    <row r="5" spans="1:14" ht="12.75" outlineLevel="2">
      <c r="A5" s="26">
        <v>3700</v>
      </c>
      <c r="B5" s="27" t="str">
        <f>MID(C5,1,3)</f>
        <v>111</v>
      </c>
      <c r="C5" s="28">
        <f>1111</f>
        <v>1111</v>
      </c>
      <c r="D5" s="29" t="s">
        <v>11</v>
      </c>
      <c r="E5" s="29"/>
      <c r="F5" s="30">
        <v>957300</v>
      </c>
      <c r="G5" s="30">
        <v>957300</v>
      </c>
      <c r="H5" s="30">
        <v>1015515</v>
      </c>
      <c r="I5" s="31">
        <f>+H5/F5*100</f>
        <v>106.08116577875275</v>
      </c>
      <c r="J5" s="32">
        <f>+H5/G5*100</f>
        <v>106.08116577875275</v>
      </c>
      <c r="K5" s="19"/>
      <c r="L5" s="1"/>
      <c r="M5" s="1"/>
      <c r="N5" s="1"/>
    </row>
    <row r="6" spans="1:14" ht="12.75" outlineLevel="2">
      <c r="A6" s="26">
        <v>3700</v>
      </c>
      <c r="B6" s="27" t="str">
        <f aca="true" t="shared" si="0" ref="B6:B36">MID(C6,1,3)</f>
        <v>111</v>
      </c>
      <c r="C6" s="28">
        <v>1112</v>
      </c>
      <c r="D6" s="29" t="s">
        <v>12</v>
      </c>
      <c r="E6" s="29"/>
      <c r="F6" s="30">
        <v>338800</v>
      </c>
      <c r="G6" s="30">
        <v>338800</v>
      </c>
      <c r="H6" s="30">
        <v>380113</v>
      </c>
      <c r="I6" s="31">
        <f>+H6/F6*100</f>
        <v>112.19391971664699</v>
      </c>
      <c r="J6" s="32">
        <f>+H6/G6*100</f>
        <v>112.19391971664699</v>
      </c>
      <c r="K6" s="19"/>
      <c r="L6" s="1"/>
      <c r="M6" s="1"/>
      <c r="N6" s="1"/>
    </row>
    <row r="7" spans="1:14" ht="12.75" outlineLevel="2">
      <c r="A7" s="26">
        <v>3700</v>
      </c>
      <c r="B7" s="27" t="str">
        <f t="shared" si="0"/>
        <v>111</v>
      </c>
      <c r="C7" s="28">
        <v>1113</v>
      </c>
      <c r="D7" s="29" t="s">
        <v>13</v>
      </c>
      <c r="E7" s="29"/>
      <c r="F7" s="30">
        <v>93800</v>
      </c>
      <c r="G7" s="30">
        <v>93800</v>
      </c>
      <c r="H7" s="30">
        <v>87366</v>
      </c>
      <c r="I7" s="31">
        <f>+H7/F7*100</f>
        <v>93.1407249466951</v>
      </c>
      <c r="J7" s="32">
        <f>+H7/G7*100</f>
        <v>93.1407249466951</v>
      </c>
      <c r="K7" s="19"/>
      <c r="L7" s="1"/>
      <c r="M7" s="1"/>
      <c r="N7" s="1"/>
    </row>
    <row r="8" spans="1:14" ht="12.75" outlineLevel="2">
      <c r="A8" s="26">
        <v>3700</v>
      </c>
      <c r="B8" s="27" t="str">
        <f t="shared" si="0"/>
        <v>111</v>
      </c>
      <c r="C8" s="28">
        <v>1119</v>
      </c>
      <c r="D8" s="29" t="s">
        <v>41</v>
      </c>
      <c r="E8" s="29"/>
      <c r="F8" s="30"/>
      <c r="G8" s="30"/>
      <c r="H8" s="30">
        <v>2848</v>
      </c>
      <c r="I8" s="31"/>
      <c r="J8" s="32"/>
      <c r="K8" s="19"/>
      <c r="L8" s="1"/>
      <c r="M8" s="1"/>
      <c r="N8" s="1"/>
    </row>
    <row r="9" spans="1:14" ht="13.5" outlineLevel="1" thickBot="1">
      <c r="A9" s="33"/>
      <c r="B9" s="34" t="s">
        <v>130</v>
      </c>
      <c r="C9" s="35"/>
      <c r="D9" s="36"/>
      <c r="E9" s="36"/>
      <c r="F9" s="37">
        <f>SUBTOTAL(9,F5:F8)</f>
        <v>1389900</v>
      </c>
      <c r="G9" s="37">
        <f>SUBTOTAL(9,G5:G8)</f>
        <v>1389900</v>
      </c>
      <c r="H9" s="37">
        <f>SUBTOTAL(9,H5:H8)</f>
        <v>1485842</v>
      </c>
      <c r="I9" s="38">
        <f aca="true" t="shared" si="1" ref="I9:I39">+H9/F9*100</f>
        <v>106.90279876250091</v>
      </c>
      <c r="J9" s="39">
        <f aca="true" t="shared" si="2" ref="J9:J39">+H9/G9*100</f>
        <v>106.90279876250091</v>
      </c>
      <c r="K9" s="19"/>
      <c r="L9" s="1"/>
      <c r="M9" s="1"/>
      <c r="N9" s="1"/>
    </row>
    <row r="10" spans="1:14" ht="12.75" outlineLevel="1">
      <c r="A10" s="40"/>
      <c r="B10" s="41"/>
      <c r="C10" s="42"/>
      <c r="D10" s="43"/>
      <c r="E10" s="43"/>
      <c r="F10" s="44"/>
      <c r="G10" s="44"/>
      <c r="H10" s="44"/>
      <c r="I10" s="45"/>
      <c r="J10" s="46"/>
      <c r="K10" s="19"/>
      <c r="L10" s="1"/>
      <c r="M10" s="1"/>
      <c r="N10" s="1"/>
    </row>
    <row r="11" spans="1:14" ht="12.75" outlineLevel="2">
      <c r="A11" s="26">
        <v>3700</v>
      </c>
      <c r="B11" s="27" t="str">
        <f t="shared" si="0"/>
        <v>112</v>
      </c>
      <c r="C11" s="28">
        <v>1121</v>
      </c>
      <c r="D11" s="29" t="s">
        <v>14</v>
      </c>
      <c r="E11" s="29"/>
      <c r="F11" s="30">
        <v>765600</v>
      </c>
      <c r="G11" s="30">
        <v>765600</v>
      </c>
      <c r="H11" s="30">
        <v>1084705</v>
      </c>
      <c r="I11" s="31">
        <f t="shared" si="1"/>
        <v>141.68038140020897</v>
      </c>
      <c r="J11" s="32">
        <f t="shared" si="2"/>
        <v>141.68038140020897</v>
      </c>
      <c r="K11" s="19"/>
      <c r="L11" s="1"/>
      <c r="M11" s="1"/>
      <c r="N11" s="1"/>
    </row>
    <row r="12" spans="1:14" ht="12.75" outlineLevel="2">
      <c r="A12" s="26">
        <v>3700</v>
      </c>
      <c r="B12" s="27" t="str">
        <f t="shared" si="0"/>
        <v>112</v>
      </c>
      <c r="C12" s="28">
        <v>1122</v>
      </c>
      <c r="D12" s="29" t="s">
        <v>15</v>
      </c>
      <c r="E12" s="29" t="s">
        <v>24</v>
      </c>
      <c r="F12" s="30">
        <v>287703</v>
      </c>
      <c r="G12" s="30">
        <v>238398</v>
      </c>
      <c r="H12" s="30">
        <v>238398</v>
      </c>
      <c r="I12" s="31">
        <f t="shared" si="1"/>
        <v>82.86253532288505</v>
      </c>
      <c r="J12" s="32">
        <f t="shared" si="2"/>
        <v>100</v>
      </c>
      <c r="K12" s="19"/>
      <c r="L12" s="1"/>
      <c r="M12" s="1"/>
      <c r="N12" s="1"/>
    </row>
    <row r="13" spans="1:14" ht="12.75" outlineLevel="2">
      <c r="A13" s="26">
        <v>3700</v>
      </c>
      <c r="B13" s="27">
        <v>112</v>
      </c>
      <c r="C13" s="28">
        <v>1122</v>
      </c>
      <c r="D13" s="29" t="s">
        <v>15</v>
      </c>
      <c r="E13" s="29" t="s">
        <v>137</v>
      </c>
      <c r="F13" s="30"/>
      <c r="G13" s="30">
        <v>765</v>
      </c>
      <c r="H13" s="30">
        <v>765</v>
      </c>
      <c r="I13" s="31"/>
      <c r="J13" s="32">
        <f>+H13/G13*100</f>
        <v>100</v>
      </c>
      <c r="K13" s="19"/>
      <c r="L13" s="1"/>
      <c r="M13" s="1"/>
      <c r="N13" s="1"/>
    </row>
    <row r="14" spans="1:14" ht="13.5" outlineLevel="1" thickBot="1">
      <c r="A14" s="33"/>
      <c r="B14" s="47" t="s">
        <v>131</v>
      </c>
      <c r="C14" s="35"/>
      <c r="D14" s="36"/>
      <c r="E14" s="36"/>
      <c r="F14" s="37">
        <f>SUBTOTAL(9,F11:F13)</f>
        <v>1053303</v>
      </c>
      <c r="G14" s="37">
        <f>SUBTOTAL(9,G11:G13)</f>
        <v>1004763</v>
      </c>
      <c r="H14" s="37">
        <f>SUBTOTAL(9,H11:H13)</f>
        <v>1323868</v>
      </c>
      <c r="I14" s="38">
        <f t="shared" si="1"/>
        <v>125.6872903618427</v>
      </c>
      <c r="J14" s="39">
        <f t="shared" si="2"/>
        <v>131.75923078377687</v>
      </c>
      <c r="K14" s="19"/>
      <c r="L14" s="1"/>
      <c r="M14" s="1"/>
      <c r="N14" s="1"/>
    </row>
    <row r="15" spans="1:14" ht="12.75" outlineLevel="1">
      <c r="A15" s="40"/>
      <c r="B15" s="48"/>
      <c r="C15" s="42"/>
      <c r="D15" s="43"/>
      <c r="E15" s="43"/>
      <c r="F15" s="44"/>
      <c r="G15" s="44"/>
      <c r="H15" s="44"/>
      <c r="I15" s="45"/>
      <c r="J15" s="46"/>
      <c r="K15" s="19"/>
      <c r="L15" s="1"/>
      <c r="M15" s="1"/>
      <c r="N15" s="1"/>
    </row>
    <row r="16" spans="1:14" ht="12.75" outlineLevel="2">
      <c r="A16" s="26">
        <v>3700</v>
      </c>
      <c r="B16" s="27" t="str">
        <f t="shared" si="0"/>
        <v>121</v>
      </c>
      <c r="C16" s="28">
        <v>1211</v>
      </c>
      <c r="D16" s="29" t="s">
        <v>16</v>
      </c>
      <c r="E16" s="29"/>
      <c r="F16" s="30">
        <v>1928100</v>
      </c>
      <c r="G16" s="30">
        <v>1928100</v>
      </c>
      <c r="H16" s="30">
        <v>1858995</v>
      </c>
      <c r="I16" s="31">
        <f t="shared" si="1"/>
        <v>96.41590166485142</v>
      </c>
      <c r="J16" s="32">
        <f t="shared" si="2"/>
        <v>96.41590166485142</v>
      </c>
      <c r="K16" s="19"/>
      <c r="L16" s="1"/>
      <c r="M16" s="1"/>
      <c r="N16" s="1"/>
    </row>
    <row r="17" spans="1:14" ht="13.5" outlineLevel="1" thickBot="1">
      <c r="A17" s="33"/>
      <c r="B17" s="47" t="s">
        <v>132</v>
      </c>
      <c r="C17" s="35"/>
      <c r="D17" s="36"/>
      <c r="E17" s="36"/>
      <c r="F17" s="37">
        <f>SUBTOTAL(9,F16:F16)</f>
        <v>1928100</v>
      </c>
      <c r="G17" s="37">
        <f>SUBTOTAL(9,G16:G16)</f>
        <v>1928100</v>
      </c>
      <c r="H17" s="37">
        <f>SUBTOTAL(9,H16:H16)</f>
        <v>1858995</v>
      </c>
      <c r="I17" s="38">
        <f t="shared" si="1"/>
        <v>96.41590166485142</v>
      </c>
      <c r="J17" s="39">
        <f t="shared" si="2"/>
        <v>96.41590166485142</v>
      </c>
      <c r="K17" s="19"/>
      <c r="L17" s="1"/>
      <c r="M17" s="1"/>
      <c r="N17" s="1"/>
    </row>
    <row r="18" spans="1:14" ht="12.75" outlineLevel="1">
      <c r="A18" s="40"/>
      <c r="B18" s="48"/>
      <c r="C18" s="42"/>
      <c r="D18" s="43"/>
      <c r="E18" s="43"/>
      <c r="F18" s="44"/>
      <c r="G18" s="44"/>
      <c r="H18" s="44"/>
      <c r="I18" s="45"/>
      <c r="J18" s="46"/>
      <c r="K18" s="19"/>
      <c r="L18" s="1"/>
      <c r="M18" s="1"/>
      <c r="N18" s="1"/>
    </row>
    <row r="19" spans="1:11" s="11" customFormat="1" ht="12.75" customHeight="1" outlineLevel="2">
      <c r="A19" s="49">
        <v>3200</v>
      </c>
      <c r="B19" s="27" t="str">
        <f t="shared" si="0"/>
        <v>131</v>
      </c>
      <c r="C19" s="50">
        <v>1311</v>
      </c>
      <c r="D19" s="51" t="s">
        <v>17</v>
      </c>
      <c r="E19" s="51" t="s">
        <v>87</v>
      </c>
      <c r="F19" s="52">
        <v>13000</v>
      </c>
      <c r="G19" s="52">
        <v>13000</v>
      </c>
      <c r="H19" s="52">
        <v>11003</v>
      </c>
      <c r="I19" s="31">
        <f t="shared" si="1"/>
        <v>84.63846153846154</v>
      </c>
      <c r="J19" s="32">
        <f t="shared" si="2"/>
        <v>84.63846153846154</v>
      </c>
      <c r="K19" s="21"/>
    </row>
    <row r="20" spans="1:11" s="11" customFormat="1" ht="12.75" customHeight="1" outlineLevel="2">
      <c r="A20" s="49">
        <v>3600</v>
      </c>
      <c r="B20" s="27" t="str">
        <f t="shared" si="0"/>
        <v>131</v>
      </c>
      <c r="C20" s="50">
        <v>1311</v>
      </c>
      <c r="D20" s="51" t="s">
        <v>17</v>
      </c>
      <c r="E20" s="51"/>
      <c r="F20" s="52">
        <v>8</v>
      </c>
      <c r="G20" s="53">
        <v>8</v>
      </c>
      <c r="H20" s="53">
        <v>1</v>
      </c>
      <c r="I20" s="31">
        <f t="shared" si="1"/>
        <v>12.5</v>
      </c>
      <c r="J20" s="32">
        <f t="shared" si="2"/>
        <v>12.5</v>
      </c>
      <c r="K20" s="21"/>
    </row>
    <row r="21" spans="1:14" ht="12.75" outlineLevel="2">
      <c r="A21" s="26">
        <v>3700</v>
      </c>
      <c r="B21" s="27" t="str">
        <f t="shared" si="0"/>
        <v>131</v>
      </c>
      <c r="C21" s="28">
        <v>1311</v>
      </c>
      <c r="D21" s="29" t="s">
        <v>17</v>
      </c>
      <c r="E21" s="29" t="s">
        <v>58</v>
      </c>
      <c r="F21" s="30">
        <v>25</v>
      </c>
      <c r="G21" s="30">
        <v>25</v>
      </c>
      <c r="H21" s="30">
        <v>36</v>
      </c>
      <c r="I21" s="31">
        <f t="shared" si="1"/>
        <v>144</v>
      </c>
      <c r="J21" s="32">
        <f t="shared" si="2"/>
        <v>144</v>
      </c>
      <c r="K21" s="19"/>
      <c r="L21" s="1"/>
      <c r="M21" s="1"/>
      <c r="N21" s="1"/>
    </row>
    <row r="22" spans="1:11" s="14" customFormat="1" ht="13.5" customHeight="1" outlineLevel="2">
      <c r="A22" s="54">
        <v>5200</v>
      </c>
      <c r="B22" s="27" t="str">
        <f t="shared" si="0"/>
        <v>131</v>
      </c>
      <c r="C22" s="55">
        <v>1311</v>
      </c>
      <c r="D22" s="56" t="s">
        <v>17</v>
      </c>
      <c r="E22" s="56"/>
      <c r="F22" s="57">
        <v>160</v>
      </c>
      <c r="G22" s="58">
        <v>160</v>
      </c>
      <c r="H22" s="58">
        <v>285</v>
      </c>
      <c r="I22" s="31">
        <f t="shared" si="1"/>
        <v>178.125</v>
      </c>
      <c r="J22" s="32">
        <f t="shared" si="2"/>
        <v>178.125</v>
      </c>
      <c r="K22" s="22"/>
    </row>
    <row r="23" spans="1:11" s="9" customFormat="1" ht="13.5" customHeight="1" outlineLevel="2">
      <c r="A23" s="59">
        <v>5400</v>
      </c>
      <c r="B23" s="27" t="str">
        <f t="shared" si="0"/>
        <v>131</v>
      </c>
      <c r="C23" s="60">
        <v>1311</v>
      </c>
      <c r="D23" s="61" t="s">
        <v>17</v>
      </c>
      <c r="E23" s="61"/>
      <c r="F23" s="62">
        <v>500</v>
      </c>
      <c r="G23" s="62">
        <v>1100</v>
      </c>
      <c r="H23" s="62">
        <v>9783</v>
      </c>
      <c r="I23" s="31">
        <f t="shared" si="1"/>
        <v>1956.6</v>
      </c>
      <c r="J23" s="32">
        <f t="shared" si="2"/>
        <v>889.3636363636365</v>
      </c>
      <c r="K23" s="23"/>
    </row>
    <row r="24" spans="1:11" s="13" customFormat="1" ht="12.75" outlineLevel="2">
      <c r="A24" s="59">
        <v>7100</v>
      </c>
      <c r="B24" s="27" t="str">
        <f t="shared" si="0"/>
        <v>131</v>
      </c>
      <c r="C24" s="60">
        <v>1311</v>
      </c>
      <c r="D24" s="61" t="s">
        <v>17</v>
      </c>
      <c r="E24" s="61"/>
      <c r="F24" s="62">
        <v>90</v>
      </c>
      <c r="G24" s="62">
        <v>90</v>
      </c>
      <c r="H24" s="62">
        <v>124</v>
      </c>
      <c r="I24" s="31">
        <f t="shared" si="1"/>
        <v>137.77777777777777</v>
      </c>
      <c r="J24" s="32">
        <f t="shared" si="2"/>
        <v>137.77777777777777</v>
      </c>
      <c r="K24" s="24"/>
    </row>
    <row r="25" spans="1:11" s="11" customFormat="1" ht="12.75" customHeight="1" outlineLevel="2">
      <c r="A25" s="63">
        <v>7200</v>
      </c>
      <c r="B25" s="27" t="str">
        <f t="shared" si="0"/>
        <v>131</v>
      </c>
      <c r="C25" s="64">
        <v>1311</v>
      </c>
      <c r="D25" s="65" t="s">
        <v>17</v>
      </c>
      <c r="E25" s="66"/>
      <c r="F25" s="67">
        <v>390</v>
      </c>
      <c r="G25" s="67">
        <v>390</v>
      </c>
      <c r="H25" s="67">
        <v>219</v>
      </c>
      <c r="I25" s="31">
        <f t="shared" si="1"/>
        <v>56.15384615384615</v>
      </c>
      <c r="J25" s="32">
        <f t="shared" si="2"/>
        <v>56.15384615384615</v>
      </c>
      <c r="K25" s="21"/>
    </row>
    <row r="26" spans="1:11" s="11" customFormat="1" ht="12.75" customHeight="1" outlineLevel="2">
      <c r="A26" s="49">
        <v>8300</v>
      </c>
      <c r="B26" s="27" t="str">
        <f t="shared" si="0"/>
        <v>131</v>
      </c>
      <c r="C26" s="50">
        <v>1311</v>
      </c>
      <c r="D26" s="51" t="s">
        <v>17</v>
      </c>
      <c r="E26" s="51"/>
      <c r="F26" s="68">
        <v>5</v>
      </c>
      <c r="G26" s="68">
        <v>5</v>
      </c>
      <c r="H26" s="68">
        <v>9</v>
      </c>
      <c r="I26" s="31">
        <f t="shared" si="1"/>
        <v>180</v>
      </c>
      <c r="J26" s="32">
        <f t="shared" si="2"/>
        <v>180</v>
      </c>
      <c r="K26" s="21"/>
    </row>
    <row r="27" spans="1:11" s="11" customFormat="1" ht="12.75" customHeight="1" outlineLevel="1" thickBot="1">
      <c r="A27" s="69"/>
      <c r="B27" s="47" t="s">
        <v>133</v>
      </c>
      <c r="C27" s="70"/>
      <c r="D27" s="71"/>
      <c r="E27" s="71"/>
      <c r="F27" s="72">
        <f>SUBTOTAL(9,F19:F26)</f>
        <v>14178</v>
      </c>
      <c r="G27" s="72">
        <f>SUBTOTAL(9,G19:G26)</f>
        <v>14778</v>
      </c>
      <c r="H27" s="72">
        <f>SUBTOTAL(9,H19:H26)</f>
        <v>21460</v>
      </c>
      <c r="I27" s="38">
        <f t="shared" si="1"/>
        <v>151.36126393003244</v>
      </c>
      <c r="J27" s="39">
        <f t="shared" si="2"/>
        <v>145.2158614156178</v>
      </c>
      <c r="K27" s="21"/>
    </row>
    <row r="28" spans="1:11" s="11" customFormat="1" ht="12.75" customHeight="1" outlineLevel="1">
      <c r="A28" s="73"/>
      <c r="B28" s="48"/>
      <c r="C28" s="74"/>
      <c r="D28" s="75"/>
      <c r="E28" s="75"/>
      <c r="F28" s="76"/>
      <c r="G28" s="76"/>
      <c r="H28" s="76"/>
      <c r="I28" s="45"/>
      <c r="J28" s="46"/>
      <c r="K28" s="21"/>
    </row>
    <row r="29" spans="1:11" s="14" customFormat="1" ht="12.75" outlineLevel="2">
      <c r="A29" s="54">
        <v>5200</v>
      </c>
      <c r="B29" s="27" t="str">
        <f t="shared" si="0"/>
        <v>133</v>
      </c>
      <c r="C29" s="55">
        <v>1334</v>
      </c>
      <c r="D29" s="56" t="s">
        <v>105</v>
      </c>
      <c r="E29" s="56"/>
      <c r="F29" s="57">
        <v>750</v>
      </c>
      <c r="G29" s="58">
        <v>750</v>
      </c>
      <c r="H29" s="58">
        <v>867</v>
      </c>
      <c r="I29" s="31">
        <f t="shared" si="1"/>
        <v>115.6</v>
      </c>
      <c r="J29" s="32">
        <f t="shared" si="2"/>
        <v>115.6</v>
      </c>
      <c r="K29" s="22"/>
    </row>
    <row r="30" spans="1:11" s="14" customFormat="1" ht="12.75" outlineLevel="2">
      <c r="A30" s="54">
        <v>5200</v>
      </c>
      <c r="B30" s="27" t="str">
        <f t="shared" si="0"/>
        <v>133</v>
      </c>
      <c r="C30" s="55">
        <v>1335</v>
      </c>
      <c r="D30" s="56" t="s">
        <v>106</v>
      </c>
      <c r="E30" s="56"/>
      <c r="F30" s="57">
        <v>200</v>
      </c>
      <c r="G30" s="58">
        <v>200</v>
      </c>
      <c r="H30" s="58">
        <v>131</v>
      </c>
      <c r="I30" s="31">
        <f t="shared" si="1"/>
        <v>65.5</v>
      </c>
      <c r="J30" s="32">
        <f t="shared" si="2"/>
        <v>65.5</v>
      </c>
      <c r="K30" s="22"/>
    </row>
    <row r="31" spans="1:11" s="14" customFormat="1" ht="13.5" outlineLevel="1" thickBot="1">
      <c r="A31" s="77"/>
      <c r="B31" s="47" t="s">
        <v>134</v>
      </c>
      <c r="C31" s="78"/>
      <c r="D31" s="79"/>
      <c r="E31" s="79"/>
      <c r="F31" s="80">
        <f>SUBTOTAL(9,F29:F30)</f>
        <v>950</v>
      </c>
      <c r="G31" s="81">
        <f>SUBTOTAL(9,G29:G30)</f>
        <v>950</v>
      </c>
      <c r="H31" s="81">
        <f>SUBTOTAL(9,H29:H30)</f>
        <v>998</v>
      </c>
      <c r="I31" s="38">
        <f t="shared" si="1"/>
        <v>105.05263157894737</v>
      </c>
      <c r="J31" s="39">
        <f t="shared" si="2"/>
        <v>105.05263157894737</v>
      </c>
      <c r="K31" s="22"/>
    </row>
    <row r="32" spans="1:11" s="14" customFormat="1" ht="12.75" outlineLevel="1">
      <c r="A32" s="82"/>
      <c r="B32" s="48"/>
      <c r="C32" s="83"/>
      <c r="D32" s="84"/>
      <c r="E32" s="84"/>
      <c r="F32" s="85"/>
      <c r="G32" s="86"/>
      <c r="H32" s="86"/>
      <c r="I32" s="45"/>
      <c r="J32" s="46"/>
      <c r="K32" s="22"/>
    </row>
    <row r="33" spans="1:11" s="9" customFormat="1" ht="15" outlineLevel="2">
      <c r="A33" s="59">
        <v>5400</v>
      </c>
      <c r="B33" s="27" t="str">
        <f t="shared" si="0"/>
        <v>134</v>
      </c>
      <c r="C33" s="60">
        <v>1346</v>
      </c>
      <c r="D33" s="61" t="s">
        <v>166</v>
      </c>
      <c r="E33" s="61"/>
      <c r="F33" s="62">
        <v>5000</v>
      </c>
      <c r="G33" s="62">
        <v>5000</v>
      </c>
      <c r="H33" s="62">
        <v>3878</v>
      </c>
      <c r="I33" s="31">
        <f t="shared" si="1"/>
        <v>77.56</v>
      </c>
      <c r="J33" s="32">
        <f t="shared" si="2"/>
        <v>77.56</v>
      </c>
      <c r="K33" s="12"/>
    </row>
    <row r="34" spans="1:11" s="9" customFormat="1" ht="16.5" outlineLevel="1" thickBot="1">
      <c r="A34" s="87"/>
      <c r="B34" s="47" t="s">
        <v>135</v>
      </c>
      <c r="C34" s="88"/>
      <c r="D34" s="89"/>
      <c r="E34" s="89"/>
      <c r="F34" s="90">
        <f>SUBTOTAL(9,F33:F33)</f>
        <v>5000</v>
      </c>
      <c r="G34" s="90">
        <f>SUBTOTAL(9,G33:G33)</f>
        <v>5000</v>
      </c>
      <c r="H34" s="90">
        <f>SUBTOTAL(9,H33:H33)</f>
        <v>3878</v>
      </c>
      <c r="I34" s="38">
        <f t="shared" si="1"/>
        <v>77.56</v>
      </c>
      <c r="J34" s="39">
        <f t="shared" si="2"/>
        <v>77.56</v>
      </c>
      <c r="K34" s="23"/>
    </row>
    <row r="35" spans="1:11" s="9" customFormat="1" ht="15.75" outlineLevel="1">
      <c r="A35" s="91"/>
      <c r="B35" s="48"/>
      <c r="C35" s="92"/>
      <c r="D35" s="93"/>
      <c r="E35" s="93"/>
      <c r="F35" s="94"/>
      <c r="G35" s="94"/>
      <c r="H35" s="94"/>
      <c r="I35" s="45"/>
      <c r="J35" s="46"/>
      <c r="K35" s="23"/>
    </row>
    <row r="36" spans="1:14" ht="12.75" outlineLevel="2">
      <c r="A36" s="26">
        <v>3700</v>
      </c>
      <c r="B36" s="27" t="str">
        <f t="shared" si="0"/>
        <v>151</v>
      </c>
      <c r="C36" s="28">
        <v>1511</v>
      </c>
      <c r="D36" s="29" t="s">
        <v>18</v>
      </c>
      <c r="E36" s="29"/>
      <c r="F36" s="30">
        <v>111400</v>
      </c>
      <c r="G36" s="30">
        <v>111400</v>
      </c>
      <c r="H36" s="30">
        <v>116643</v>
      </c>
      <c r="I36" s="31">
        <f t="shared" si="1"/>
        <v>104.70646319569121</v>
      </c>
      <c r="J36" s="32">
        <f t="shared" si="2"/>
        <v>104.70646319569121</v>
      </c>
      <c r="K36" s="19"/>
      <c r="L36" s="1"/>
      <c r="M36" s="1"/>
      <c r="N36" s="1"/>
    </row>
    <row r="37" spans="1:14" ht="12.75" outlineLevel="1">
      <c r="A37" s="95"/>
      <c r="B37" s="96" t="s">
        <v>136</v>
      </c>
      <c r="C37" s="97"/>
      <c r="D37" s="98"/>
      <c r="E37" s="98"/>
      <c r="F37" s="99">
        <f>SUBTOTAL(9,F36:F36)</f>
        <v>111400</v>
      </c>
      <c r="G37" s="99">
        <f>SUBTOTAL(9,G36:G36)</f>
        <v>111400</v>
      </c>
      <c r="H37" s="99">
        <f>SUBTOTAL(9,H36:H36)</f>
        <v>116643</v>
      </c>
      <c r="I37" s="100">
        <f t="shared" si="1"/>
        <v>104.70646319569121</v>
      </c>
      <c r="J37" s="101">
        <f t="shared" si="2"/>
        <v>104.70646319569121</v>
      </c>
      <c r="K37" s="19"/>
      <c r="L37" s="1"/>
      <c r="M37" s="1"/>
      <c r="N37" s="1"/>
    </row>
    <row r="38" spans="1:14" ht="13.5" outlineLevel="1" thickBot="1">
      <c r="A38" s="33"/>
      <c r="B38" s="47"/>
      <c r="C38" s="35"/>
      <c r="D38" s="36"/>
      <c r="E38" s="36"/>
      <c r="F38" s="102"/>
      <c r="G38" s="102"/>
      <c r="H38" s="102"/>
      <c r="I38" s="103"/>
      <c r="J38" s="103"/>
      <c r="K38" s="19"/>
      <c r="L38" s="1"/>
      <c r="M38" s="1"/>
      <c r="N38" s="1"/>
    </row>
    <row r="39" spans="1:14" ht="13.5" thickBot="1">
      <c r="A39" s="104"/>
      <c r="B39" s="105" t="s">
        <v>192</v>
      </c>
      <c r="C39" s="106"/>
      <c r="D39" s="107"/>
      <c r="E39" s="107"/>
      <c r="F39" s="108">
        <f>SUBTOTAL(9,F5:F36)</f>
        <v>4502831</v>
      </c>
      <c r="G39" s="108">
        <f>SUBTOTAL(9,G5:G36)</f>
        <v>4454891</v>
      </c>
      <c r="H39" s="108">
        <f>SUBTOTAL(9,H5:H36)</f>
        <v>4811684</v>
      </c>
      <c r="I39" s="109">
        <f t="shared" si="1"/>
        <v>106.85908487349403</v>
      </c>
      <c r="J39" s="110">
        <f t="shared" si="2"/>
        <v>108.00901750458092</v>
      </c>
      <c r="K39" s="19"/>
      <c r="L39" s="1"/>
      <c r="M39" s="1"/>
      <c r="N39" s="1"/>
    </row>
    <row r="40" spans="1:10" ht="12.75">
      <c r="A40" s="1"/>
      <c r="B40" s="111"/>
      <c r="C40" s="1"/>
      <c r="D40" s="1"/>
      <c r="E40" s="1"/>
      <c r="F40" s="1"/>
      <c r="G40" s="1"/>
      <c r="H40" s="1"/>
      <c r="I40" s="112"/>
      <c r="J40" s="112"/>
    </row>
    <row r="41" spans="1:10" ht="12.75">
      <c r="A41" s="1"/>
      <c r="B41" s="111"/>
      <c r="C41" s="1"/>
      <c r="D41" s="1"/>
      <c r="E41" s="1"/>
      <c r="F41" s="1"/>
      <c r="G41" s="1"/>
      <c r="H41" s="1"/>
      <c r="I41" s="112"/>
      <c r="J41" s="112"/>
    </row>
    <row r="42" spans="1:10" ht="12.75">
      <c r="A42" s="1"/>
      <c r="B42" s="111"/>
      <c r="C42" s="1"/>
      <c r="D42" s="1"/>
      <c r="E42" s="1"/>
      <c r="F42" s="1"/>
      <c r="G42" s="1"/>
      <c r="H42" s="1"/>
      <c r="I42" s="112"/>
      <c r="J42" s="112"/>
    </row>
    <row r="43" spans="1:10" ht="12.75">
      <c r="A43" s="1"/>
      <c r="B43" s="111"/>
      <c r="C43" s="1"/>
      <c r="D43" s="1"/>
      <c r="E43" s="1"/>
      <c r="F43" s="1"/>
      <c r="G43" s="1"/>
      <c r="H43" s="1"/>
      <c r="I43" s="112"/>
      <c r="J43" s="112"/>
    </row>
    <row r="44" spans="1:10" ht="12.75">
      <c r="A44" s="1"/>
      <c r="B44" s="11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11"/>
      <c r="C45" s="1"/>
      <c r="D45" s="1"/>
      <c r="E45" s="1"/>
      <c r="F45" s="1"/>
      <c r="G45" s="1"/>
      <c r="H45" s="1"/>
      <c r="I45" s="1"/>
      <c r="J45" s="1"/>
    </row>
  </sheetData>
  <printOptions horizontalCentered="1"/>
  <pageMargins left="0.41" right="0.51" top="0.98" bottom="0.51" header="0.26" footer="0.31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view="pageBreakPreview" zoomScale="75" zoomScaleSheetLayoutView="75" workbookViewId="0" topLeftCell="D126">
      <selection activeCell="I151" sqref="I151"/>
    </sheetView>
  </sheetViews>
  <sheetFormatPr defaultColWidth="9.00390625" defaultRowHeight="15.75" customHeight="1" outlineLevelRow="2"/>
  <cols>
    <col min="1" max="1" width="5.375" style="9" customWidth="1"/>
    <col min="2" max="2" width="5.875" style="9" customWidth="1"/>
    <col min="3" max="3" width="39.75390625" style="9" bestFit="1" customWidth="1"/>
    <col min="4" max="4" width="9.375" style="9" customWidth="1"/>
    <col min="5" max="5" width="6.25390625" style="9" customWidth="1"/>
    <col min="6" max="6" width="44.00390625" style="9" bestFit="1" customWidth="1"/>
    <col min="7" max="7" width="36.00390625" style="9" hidden="1" customWidth="1"/>
    <col min="8" max="10" width="16.75390625" style="9" customWidth="1"/>
    <col min="11" max="11" width="10.625" style="9" customWidth="1"/>
    <col min="12" max="12" width="10.75390625" style="9" customWidth="1"/>
    <col min="13" max="13" width="7.75390625" style="9" customWidth="1"/>
    <col min="14" max="16384" width="9.125" style="9" customWidth="1"/>
  </cols>
  <sheetData>
    <row r="1" spans="1:16" ht="15.75" customHeight="1">
      <c r="A1" s="18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5"/>
      <c r="N1" s="25"/>
      <c r="O1" s="25"/>
      <c r="P1" s="25"/>
    </row>
    <row r="2" spans="1:16" ht="15.75" customHeight="1">
      <c r="A2" s="49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/>
      <c r="N2" s="25"/>
      <c r="O2" s="25"/>
      <c r="P2" s="25"/>
    </row>
    <row r="3" spans="1:16" ht="15.75" customHeight="1" thickBot="1">
      <c r="A3" s="2"/>
      <c r="B3" s="2"/>
      <c r="C3" s="2"/>
      <c r="D3" s="2"/>
      <c r="E3" s="222"/>
      <c r="F3" s="2"/>
      <c r="G3" s="2"/>
      <c r="H3" s="2"/>
      <c r="I3" s="2"/>
      <c r="J3" s="2"/>
      <c r="K3" s="2"/>
      <c r="L3" s="2"/>
      <c r="M3" s="25"/>
      <c r="N3" s="25"/>
      <c r="O3" s="25"/>
      <c r="P3" s="25"/>
    </row>
    <row r="4" spans="1:16" ht="15.75" customHeight="1" thickBot="1">
      <c r="A4" s="118" t="s">
        <v>0</v>
      </c>
      <c r="B4" s="119" t="s">
        <v>1</v>
      </c>
      <c r="C4" s="120" t="s">
        <v>4</v>
      </c>
      <c r="D4" s="120" t="s">
        <v>138</v>
      </c>
      <c r="E4" s="120" t="s">
        <v>2</v>
      </c>
      <c r="F4" s="121" t="s">
        <v>3</v>
      </c>
      <c r="G4" s="121" t="s">
        <v>23</v>
      </c>
      <c r="H4" s="122" t="s">
        <v>5</v>
      </c>
      <c r="I4" s="122" t="s">
        <v>169</v>
      </c>
      <c r="J4" s="122" t="s">
        <v>170</v>
      </c>
      <c r="K4" s="123" t="s">
        <v>21</v>
      </c>
      <c r="L4" s="124" t="s">
        <v>22</v>
      </c>
      <c r="M4" s="25"/>
      <c r="N4" s="25"/>
      <c r="O4" s="25"/>
      <c r="P4" s="25"/>
    </row>
    <row r="5" spans="1:16" ht="15.75" customHeight="1">
      <c r="A5" s="223" t="s">
        <v>145</v>
      </c>
      <c r="B5" s="224"/>
      <c r="C5" s="225"/>
      <c r="D5" s="225"/>
      <c r="E5" s="225"/>
      <c r="F5" s="226"/>
      <c r="G5" s="226"/>
      <c r="H5" s="227"/>
      <c r="I5" s="227"/>
      <c r="J5" s="227"/>
      <c r="K5" s="228"/>
      <c r="L5" s="229"/>
      <c r="M5" s="25"/>
      <c r="N5" s="25"/>
      <c r="O5" s="25"/>
      <c r="P5" s="25"/>
    </row>
    <row r="6" spans="1:14" ht="15.75" customHeight="1" outlineLevel="2">
      <c r="A6" s="148">
        <v>5400</v>
      </c>
      <c r="B6" s="230">
        <v>2253</v>
      </c>
      <c r="C6" s="150" t="s">
        <v>67</v>
      </c>
      <c r="D6" s="231" t="str">
        <f>MID(E6,1,3)</f>
        <v>211</v>
      </c>
      <c r="E6" s="149">
        <v>2111</v>
      </c>
      <c r="F6" s="232" t="s">
        <v>68</v>
      </c>
      <c r="G6" s="150"/>
      <c r="H6" s="151"/>
      <c r="I6" s="151"/>
      <c r="J6" s="151">
        <v>408</v>
      </c>
      <c r="K6" s="233"/>
      <c r="L6" s="234"/>
      <c r="M6" s="25"/>
      <c r="N6" s="25"/>
    </row>
    <row r="7" spans="1:14" s="242" customFormat="1" ht="15.75" customHeight="1" outlineLevel="2">
      <c r="A7" s="235">
        <v>6100</v>
      </c>
      <c r="B7" s="236">
        <v>2253</v>
      </c>
      <c r="C7" s="136" t="s">
        <v>71</v>
      </c>
      <c r="D7" s="231" t="str">
        <f aca="true" t="shared" si="0" ref="D7:D96">MID(E7,1,3)</f>
        <v>211</v>
      </c>
      <c r="E7" s="237">
        <v>2111</v>
      </c>
      <c r="F7" s="232" t="s">
        <v>68</v>
      </c>
      <c r="G7" s="136"/>
      <c r="H7" s="238">
        <v>1574</v>
      </c>
      <c r="I7" s="239"/>
      <c r="J7" s="239"/>
      <c r="K7" s="240"/>
      <c r="L7" s="241"/>
      <c r="M7" s="114"/>
      <c r="N7" s="114"/>
    </row>
    <row r="8" spans="1:14" s="244" customFormat="1" ht="15.75" customHeight="1" outlineLevel="2">
      <c r="A8" s="132">
        <v>7400</v>
      </c>
      <c r="B8" s="243">
        <v>3112</v>
      </c>
      <c r="C8" s="135" t="s">
        <v>94</v>
      </c>
      <c r="D8" s="231" t="str">
        <f t="shared" si="0"/>
        <v>211</v>
      </c>
      <c r="E8" s="134">
        <v>2111</v>
      </c>
      <c r="F8" s="232" t="s">
        <v>68</v>
      </c>
      <c r="G8" s="136"/>
      <c r="H8" s="137">
        <v>54</v>
      </c>
      <c r="I8" s="137">
        <v>54</v>
      </c>
      <c r="J8" s="137">
        <v>40</v>
      </c>
      <c r="K8" s="240">
        <f>IF(H8=0,0,J8/H8*100)</f>
        <v>74.07407407407408</v>
      </c>
      <c r="L8" s="241">
        <f>IF(I8=0,0,J8/I8*100)</f>
        <v>74.07407407407408</v>
      </c>
      <c r="M8" s="141"/>
      <c r="N8" s="141"/>
    </row>
    <row r="9" spans="1:14" s="244" customFormat="1" ht="15.75" customHeight="1" outlineLevel="2">
      <c r="A9" s="132">
        <v>7400</v>
      </c>
      <c r="B9" s="243">
        <v>3113</v>
      </c>
      <c r="C9" s="135" t="s">
        <v>74</v>
      </c>
      <c r="D9" s="231" t="str">
        <f t="shared" si="0"/>
        <v>211</v>
      </c>
      <c r="E9" s="134">
        <v>2111</v>
      </c>
      <c r="F9" s="232" t="s">
        <v>68</v>
      </c>
      <c r="G9" s="136"/>
      <c r="H9" s="137">
        <v>60</v>
      </c>
      <c r="I9" s="137">
        <v>60</v>
      </c>
      <c r="J9" s="137">
        <v>44</v>
      </c>
      <c r="K9" s="240">
        <f>IF(H9=0,0,J9/H9*100)</f>
        <v>73.33333333333333</v>
      </c>
      <c r="L9" s="241">
        <f>IF(I9=0,0,J9/I9*100)</f>
        <v>73.33333333333333</v>
      </c>
      <c r="M9" s="141"/>
      <c r="N9" s="141"/>
    </row>
    <row r="10" spans="1:14" s="244" customFormat="1" ht="15.75" customHeight="1" outlineLevel="2">
      <c r="A10" s="132">
        <v>7400</v>
      </c>
      <c r="B10" s="243">
        <v>3141</v>
      </c>
      <c r="C10" s="135" t="s">
        <v>95</v>
      </c>
      <c r="D10" s="231" t="str">
        <f t="shared" si="0"/>
        <v>211</v>
      </c>
      <c r="E10" s="134">
        <v>2111</v>
      </c>
      <c r="F10" s="232" t="s">
        <v>68</v>
      </c>
      <c r="G10" s="136"/>
      <c r="H10" s="137">
        <v>210</v>
      </c>
      <c r="I10" s="137">
        <v>210</v>
      </c>
      <c r="J10" s="137">
        <v>217</v>
      </c>
      <c r="K10" s="240">
        <f>IF(H10=0,0,J10/H10*100)</f>
        <v>103.33333333333334</v>
      </c>
      <c r="L10" s="241">
        <f>IF(I10=0,0,J10/I10*100)</f>
        <v>103.33333333333334</v>
      </c>
      <c r="M10" s="141"/>
      <c r="N10" s="141"/>
    </row>
    <row r="11" spans="1:14" s="244" customFormat="1" ht="15.75" customHeight="1" outlineLevel="2">
      <c r="A11" s="132">
        <v>7400</v>
      </c>
      <c r="B11" s="243">
        <v>3149</v>
      </c>
      <c r="C11" s="135" t="s">
        <v>96</v>
      </c>
      <c r="D11" s="231" t="str">
        <f t="shared" si="0"/>
        <v>211</v>
      </c>
      <c r="E11" s="134">
        <v>2111</v>
      </c>
      <c r="F11" s="232" t="s">
        <v>68</v>
      </c>
      <c r="G11" s="136"/>
      <c r="H11" s="137"/>
      <c r="I11" s="137"/>
      <c r="J11" s="137"/>
      <c r="K11" s="240"/>
      <c r="L11" s="241"/>
      <c r="M11" s="141"/>
      <c r="N11" s="141"/>
    </row>
    <row r="12" spans="1:14" s="250" customFormat="1" ht="15.75" customHeight="1" outlineLevel="2">
      <c r="A12" s="245">
        <v>5100</v>
      </c>
      <c r="B12" s="246">
        <v>3632</v>
      </c>
      <c r="C12" s="232" t="s">
        <v>75</v>
      </c>
      <c r="D12" s="231" t="str">
        <f t="shared" si="0"/>
        <v>211</v>
      </c>
      <c r="E12" s="247">
        <v>2111</v>
      </c>
      <c r="F12" s="232" t="s">
        <v>68</v>
      </c>
      <c r="G12" s="232" t="s">
        <v>119</v>
      </c>
      <c r="H12" s="145">
        <v>8300</v>
      </c>
      <c r="I12" s="145">
        <v>8300</v>
      </c>
      <c r="J12" s="145">
        <v>7862</v>
      </c>
      <c r="K12" s="248">
        <f>+J12/H12*100</f>
        <v>94.72289156626505</v>
      </c>
      <c r="L12" s="249">
        <f>+J12/I12*100</f>
        <v>94.72289156626505</v>
      </c>
      <c r="M12" s="25"/>
      <c r="N12" s="25"/>
    </row>
    <row r="13" spans="1:14" s="193" customFormat="1" ht="15.75" customHeight="1" outlineLevel="2">
      <c r="A13" s="199">
        <v>5500</v>
      </c>
      <c r="B13" s="231">
        <v>3639</v>
      </c>
      <c r="C13" s="201" t="s">
        <v>77</v>
      </c>
      <c r="D13" s="231" t="str">
        <f t="shared" si="0"/>
        <v>211</v>
      </c>
      <c r="E13" s="200">
        <v>2111</v>
      </c>
      <c r="F13" s="232" t="s">
        <v>68</v>
      </c>
      <c r="G13" s="201"/>
      <c r="H13" s="138"/>
      <c r="I13" s="202"/>
      <c r="J13" s="202">
        <v>1</v>
      </c>
      <c r="K13" s="251"/>
      <c r="L13" s="252"/>
      <c r="M13" s="114"/>
      <c r="N13" s="114"/>
    </row>
    <row r="14" spans="1:14" s="193" customFormat="1" ht="15.75" customHeight="1" outlineLevel="2">
      <c r="A14" s="199">
        <v>6200</v>
      </c>
      <c r="B14" s="231">
        <v>3639</v>
      </c>
      <c r="C14" s="201" t="s">
        <v>77</v>
      </c>
      <c r="D14" s="231">
        <v>211</v>
      </c>
      <c r="E14" s="200">
        <v>2111</v>
      </c>
      <c r="F14" s="232" t="s">
        <v>68</v>
      </c>
      <c r="G14" s="201"/>
      <c r="H14" s="138"/>
      <c r="I14" s="202"/>
      <c r="J14" s="202">
        <v>91</v>
      </c>
      <c r="K14" s="251"/>
      <c r="L14" s="252"/>
      <c r="M14" s="114"/>
      <c r="N14" s="114"/>
    </row>
    <row r="15" spans="1:14" s="250" customFormat="1" ht="15.75" customHeight="1" outlineLevel="2">
      <c r="A15" s="245">
        <v>5100</v>
      </c>
      <c r="B15" s="246">
        <v>3722</v>
      </c>
      <c r="C15" s="232" t="s">
        <v>121</v>
      </c>
      <c r="D15" s="231" t="str">
        <f t="shared" si="0"/>
        <v>211</v>
      </c>
      <c r="E15" s="247">
        <v>2111</v>
      </c>
      <c r="F15" s="232" t="s">
        <v>68</v>
      </c>
      <c r="G15" s="232" t="s">
        <v>122</v>
      </c>
      <c r="H15" s="145">
        <v>109000</v>
      </c>
      <c r="I15" s="145">
        <v>109000</v>
      </c>
      <c r="J15" s="145">
        <v>101808</v>
      </c>
      <c r="K15" s="248">
        <f>+J15/H15*100</f>
        <v>93.40183486238533</v>
      </c>
      <c r="L15" s="249">
        <f>+J15/I15*100</f>
        <v>93.40183486238533</v>
      </c>
      <c r="M15" s="25"/>
      <c r="N15" s="25"/>
    </row>
    <row r="16" spans="1:14" s="250" customFormat="1" ht="15.75" customHeight="1" outlineLevel="2">
      <c r="A16" s="245">
        <v>5100</v>
      </c>
      <c r="B16" s="246">
        <v>3725</v>
      </c>
      <c r="C16" s="232" t="s">
        <v>123</v>
      </c>
      <c r="D16" s="231" t="str">
        <f t="shared" si="0"/>
        <v>211</v>
      </c>
      <c r="E16" s="247">
        <v>2111</v>
      </c>
      <c r="F16" s="232" t="s">
        <v>68</v>
      </c>
      <c r="G16" s="232" t="s">
        <v>122</v>
      </c>
      <c r="H16" s="145">
        <v>97600</v>
      </c>
      <c r="I16" s="145">
        <v>97600</v>
      </c>
      <c r="J16" s="145">
        <v>68775</v>
      </c>
      <c r="K16" s="248">
        <f>+J16/H16*100</f>
        <v>70.46618852459017</v>
      </c>
      <c r="L16" s="249">
        <f>+J16/I16*100</f>
        <v>70.46618852459017</v>
      </c>
      <c r="M16" s="25"/>
      <c r="N16" s="25"/>
    </row>
    <row r="17" spans="1:14" s="244" customFormat="1" ht="15.75" customHeight="1" outlineLevel="2">
      <c r="A17" s="132">
        <v>7200</v>
      </c>
      <c r="B17" s="243">
        <v>4341</v>
      </c>
      <c r="C17" s="135" t="s">
        <v>92</v>
      </c>
      <c r="D17" s="231" t="str">
        <f t="shared" si="0"/>
        <v>211</v>
      </c>
      <c r="E17" s="134">
        <v>2111</v>
      </c>
      <c r="F17" s="232" t="s">
        <v>68</v>
      </c>
      <c r="G17" s="136"/>
      <c r="H17" s="137">
        <v>50</v>
      </c>
      <c r="I17" s="137">
        <v>50</v>
      </c>
      <c r="J17" s="137">
        <v>47</v>
      </c>
      <c r="K17" s="240">
        <f>IF(H17=0,0,J17/H17*100)</f>
        <v>94</v>
      </c>
      <c r="L17" s="241">
        <f>IF(I17=0,0,J17/I17*100)</f>
        <v>94</v>
      </c>
      <c r="M17" s="141"/>
      <c r="N17" s="141"/>
    </row>
    <row r="18" spans="1:14" s="193" customFormat="1" ht="15.75" customHeight="1" outlineLevel="2">
      <c r="A18" s="199">
        <v>8200</v>
      </c>
      <c r="B18" s="195">
        <v>5311</v>
      </c>
      <c r="C18" s="201" t="s">
        <v>76</v>
      </c>
      <c r="D18" s="231" t="str">
        <f t="shared" si="0"/>
        <v>211</v>
      </c>
      <c r="E18" s="200">
        <v>2111</v>
      </c>
      <c r="F18" s="232" t="s">
        <v>68</v>
      </c>
      <c r="G18" s="201" t="s">
        <v>83</v>
      </c>
      <c r="H18" s="138">
        <v>2000</v>
      </c>
      <c r="I18" s="202">
        <v>2000</v>
      </c>
      <c r="J18" s="202">
        <v>2248</v>
      </c>
      <c r="K18" s="251">
        <f>J18/H18*100</f>
        <v>112.4</v>
      </c>
      <c r="L18" s="252">
        <f>J18/I18*100</f>
        <v>112.4</v>
      </c>
      <c r="M18" s="114"/>
      <c r="N18" s="114"/>
    </row>
    <row r="19" spans="1:14" s="244" customFormat="1" ht="15.75" customHeight="1" outlineLevel="2">
      <c r="A19" s="253">
        <v>3200</v>
      </c>
      <c r="B19" s="254">
        <v>6171</v>
      </c>
      <c r="C19" s="255" t="s">
        <v>6</v>
      </c>
      <c r="D19" s="231" t="str">
        <f t="shared" si="0"/>
        <v>211</v>
      </c>
      <c r="E19" s="256">
        <v>2111</v>
      </c>
      <c r="F19" s="232" t="s">
        <v>68</v>
      </c>
      <c r="G19" s="255"/>
      <c r="H19" s="257">
        <v>140</v>
      </c>
      <c r="I19" s="257">
        <v>140</v>
      </c>
      <c r="J19" s="257">
        <v>154</v>
      </c>
      <c r="K19" s="240">
        <f>IF(H19=0,0,J19/H19*100)</f>
        <v>110.00000000000001</v>
      </c>
      <c r="L19" s="241">
        <f>IF(I19=0,0,J19/I19*100)</f>
        <v>110.00000000000001</v>
      </c>
      <c r="M19" s="141"/>
      <c r="N19" s="141"/>
    </row>
    <row r="20" spans="1:14" s="244" customFormat="1" ht="15.75" customHeight="1" outlineLevel="2">
      <c r="A20" s="253">
        <v>3300</v>
      </c>
      <c r="B20" s="254">
        <v>6171</v>
      </c>
      <c r="C20" s="255" t="s">
        <v>6</v>
      </c>
      <c r="D20" s="231" t="str">
        <f t="shared" si="0"/>
        <v>211</v>
      </c>
      <c r="E20" s="256">
        <v>2111</v>
      </c>
      <c r="F20" s="232" t="s">
        <v>68</v>
      </c>
      <c r="G20" s="255"/>
      <c r="H20" s="257">
        <v>20</v>
      </c>
      <c r="I20" s="239">
        <v>20</v>
      </c>
      <c r="J20" s="239">
        <v>16</v>
      </c>
      <c r="K20" s="240">
        <f>IF(H20=0,0,J20/H20*100)</f>
        <v>80</v>
      </c>
      <c r="L20" s="241">
        <f>IF(I20=0,0,J20/I20*100)</f>
        <v>80</v>
      </c>
      <c r="M20" s="141"/>
      <c r="N20" s="141"/>
    </row>
    <row r="21" spans="1:14" s="244" customFormat="1" ht="15.75" customHeight="1" outlineLevel="2">
      <c r="A21" s="253">
        <v>8300</v>
      </c>
      <c r="B21" s="254">
        <v>6211</v>
      </c>
      <c r="C21" s="255" t="s">
        <v>100</v>
      </c>
      <c r="D21" s="231" t="str">
        <f t="shared" si="0"/>
        <v>211</v>
      </c>
      <c r="E21" s="256">
        <v>2111</v>
      </c>
      <c r="F21" s="232" t="s">
        <v>68</v>
      </c>
      <c r="G21" s="255"/>
      <c r="H21" s="238">
        <v>85</v>
      </c>
      <c r="I21" s="238">
        <v>85</v>
      </c>
      <c r="J21" s="238">
        <v>70</v>
      </c>
      <c r="K21" s="240">
        <f>IF(H21=0,0,J21/H21*100)</f>
        <v>82.35294117647058</v>
      </c>
      <c r="L21" s="241">
        <f>IF(I21=0,0,J21/I21*100)</f>
        <v>82.35294117647058</v>
      </c>
      <c r="M21" s="141"/>
      <c r="N21" s="141"/>
    </row>
    <row r="22" spans="1:14" s="244" customFormat="1" ht="15.75" customHeight="1" outlineLevel="1" thickBot="1">
      <c r="A22" s="258"/>
      <c r="B22" s="259"/>
      <c r="C22" s="260"/>
      <c r="D22" s="261" t="s">
        <v>146</v>
      </c>
      <c r="E22" s="262"/>
      <c r="F22" s="263"/>
      <c r="G22" s="260"/>
      <c r="H22" s="264">
        <f>SUBTOTAL(9,H6:H21)</f>
        <v>219093</v>
      </c>
      <c r="I22" s="264">
        <f>SUBTOTAL(9,I6:I21)</f>
        <v>217519</v>
      </c>
      <c r="J22" s="264">
        <f>SUBTOTAL(9,J6:J21)</f>
        <v>181781</v>
      </c>
      <c r="K22" s="265">
        <f>IF(H22=0,0,J22/H22*100)</f>
        <v>82.96978908500043</v>
      </c>
      <c r="L22" s="266">
        <f>IF(I22=0,0,J22/I22*100)</f>
        <v>83.57017088162412</v>
      </c>
      <c r="M22" s="141"/>
      <c r="N22" s="141"/>
    </row>
    <row r="23" spans="1:14" s="244" customFormat="1" ht="15.75" customHeight="1" outlineLevel="1">
      <c r="A23" s="267"/>
      <c r="B23" s="268"/>
      <c r="C23" s="269"/>
      <c r="D23" s="270"/>
      <c r="E23" s="271"/>
      <c r="F23" s="272"/>
      <c r="G23" s="269"/>
      <c r="H23" s="273"/>
      <c r="I23" s="273"/>
      <c r="J23" s="273"/>
      <c r="K23" s="274"/>
      <c r="L23" s="275"/>
      <c r="M23" s="141"/>
      <c r="N23" s="141"/>
    </row>
    <row r="24" spans="1:14" s="244" customFormat="1" ht="15.75" customHeight="1" outlineLevel="1">
      <c r="A24" s="276" t="s">
        <v>168</v>
      </c>
      <c r="B24" s="277"/>
      <c r="C24" s="278"/>
      <c r="D24" s="279"/>
      <c r="E24" s="256"/>
      <c r="F24" s="232"/>
      <c r="G24" s="255"/>
      <c r="H24" s="280"/>
      <c r="I24" s="280"/>
      <c r="J24" s="280"/>
      <c r="K24" s="281"/>
      <c r="L24" s="282"/>
      <c r="M24" s="141"/>
      <c r="N24" s="141"/>
    </row>
    <row r="25" spans="1:14" s="193" customFormat="1" ht="15.75" customHeight="1" outlineLevel="2">
      <c r="A25" s="199">
        <v>5700</v>
      </c>
      <c r="B25" s="195">
        <v>2399</v>
      </c>
      <c r="C25" s="201" t="s">
        <v>110</v>
      </c>
      <c r="D25" s="231" t="str">
        <f t="shared" si="0"/>
        <v>212</v>
      </c>
      <c r="E25" s="200">
        <v>2129</v>
      </c>
      <c r="F25" s="144" t="s">
        <v>33</v>
      </c>
      <c r="G25" s="201"/>
      <c r="H25" s="138"/>
      <c r="I25" s="202"/>
      <c r="J25" s="202">
        <v>798</v>
      </c>
      <c r="K25" s="251"/>
      <c r="L25" s="252"/>
      <c r="M25" s="114"/>
      <c r="N25" s="114"/>
    </row>
    <row r="26" spans="1:16" ht="15.75" customHeight="1" outlineLevel="1" thickBot="1">
      <c r="A26" s="283"/>
      <c r="B26" s="284"/>
      <c r="C26" s="162"/>
      <c r="D26" s="285" t="s">
        <v>147</v>
      </c>
      <c r="E26" s="161"/>
      <c r="F26" s="162"/>
      <c r="G26" s="162"/>
      <c r="H26" s="174"/>
      <c r="I26" s="174"/>
      <c r="J26" s="163">
        <f>SUBTOTAL(9,J25:J25)</f>
        <v>798</v>
      </c>
      <c r="K26" s="286"/>
      <c r="L26" s="287"/>
      <c r="M26" s="25"/>
      <c r="N26" s="25"/>
      <c r="O26" s="25"/>
      <c r="P26" s="25"/>
    </row>
    <row r="27" spans="1:16" ht="15.75" customHeight="1" outlineLevel="1">
      <c r="A27" s="288"/>
      <c r="B27" s="289"/>
      <c r="C27" s="169"/>
      <c r="D27" s="290"/>
      <c r="E27" s="168"/>
      <c r="F27" s="169"/>
      <c r="G27" s="169"/>
      <c r="H27" s="170"/>
      <c r="I27" s="170"/>
      <c r="J27" s="291"/>
      <c r="K27" s="292"/>
      <c r="L27" s="293"/>
      <c r="M27" s="25"/>
      <c r="N27" s="25"/>
      <c r="O27" s="25"/>
      <c r="P27" s="25"/>
    </row>
    <row r="28" spans="1:16" ht="15.75" customHeight="1" outlineLevel="1">
      <c r="A28" s="294" t="s">
        <v>148</v>
      </c>
      <c r="B28" s="133"/>
      <c r="C28" s="144"/>
      <c r="D28" s="295"/>
      <c r="E28" s="143"/>
      <c r="F28" s="144"/>
      <c r="G28" s="144"/>
      <c r="H28" s="145"/>
      <c r="I28" s="145"/>
      <c r="J28" s="296"/>
      <c r="K28" s="248"/>
      <c r="L28" s="249"/>
      <c r="M28" s="25"/>
      <c r="N28" s="25"/>
      <c r="O28" s="25"/>
      <c r="P28" s="25"/>
    </row>
    <row r="29" spans="1:14" s="198" customFormat="1" ht="15.75" customHeight="1" outlineLevel="2">
      <c r="A29" s="148">
        <v>6300</v>
      </c>
      <c r="B29" s="230">
        <v>3612</v>
      </c>
      <c r="C29" s="150" t="s">
        <v>31</v>
      </c>
      <c r="D29" s="231" t="str">
        <f t="shared" si="0"/>
        <v>213</v>
      </c>
      <c r="E29" s="149">
        <v>2131</v>
      </c>
      <c r="F29" s="150" t="s">
        <v>63</v>
      </c>
      <c r="G29" s="150"/>
      <c r="H29" s="151"/>
      <c r="I29" s="151"/>
      <c r="J29" s="151">
        <v>32</v>
      </c>
      <c r="K29" s="233"/>
      <c r="L29" s="234"/>
      <c r="M29" s="115"/>
      <c r="N29" s="115"/>
    </row>
    <row r="30" spans="1:14" s="193" customFormat="1" ht="15.75" customHeight="1" outlineLevel="2">
      <c r="A30" s="199">
        <v>5700</v>
      </c>
      <c r="B30" s="195">
        <v>3639</v>
      </c>
      <c r="C30" s="201" t="s">
        <v>77</v>
      </c>
      <c r="D30" s="231" t="str">
        <f t="shared" si="0"/>
        <v>213</v>
      </c>
      <c r="E30" s="200">
        <v>2131</v>
      </c>
      <c r="F30" s="150" t="s">
        <v>63</v>
      </c>
      <c r="G30" s="201"/>
      <c r="H30" s="138"/>
      <c r="I30" s="202"/>
      <c r="J30" s="202">
        <v>1</v>
      </c>
      <c r="K30" s="251"/>
      <c r="L30" s="252"/>
      <c r="M30" s="114"/>
      <c r="N30" s="114"/>
    </row>
    <row r="31" spans="1:14" s="193" customFormat="1" ht="15.75" customHeight="1" outlineLevel="2">
      <c r="A31" s="199">
        <v>6200</v>
      </c>
      <c r="B31" s="195">
        <v>3639</v>
      </c>
      <c r="C31" s="201" t="s">
        <v>77</v>
      </c>
      <c r="D31" s="231" t="str">
        <f t="shared" si="0"/>
        <v>213</v>
      </c>
      <c r="E31" s="200">
        <v>2131</v>
      </c>
      <c r="F31" s="150" t="s">
        <v>63</v>
      </c>
      <c r="G31" s="201"/>
      <c r="H31" s="138">
        <v>7840</v>
      </c>
      <c r="I31" s="202">
        <v>7840</v>
      </c>
      <c r="J31" s="202">
        <v>6261</v>
      </c>
      <c r="K31" s="251">
        <f>J31/H31*100</f>
        <v>79.85969387755102</v>
      </c>
      <c r="L31" s="252">
        <f>J31/I31*100</f>
        <v>79.85969387755102</v>
      </c>
      <c r="M31" s="114"/>
      <c r="N31" s="114"/>
    </row>
    <row r="32" spans="1:14" s="250" customFormat="1" ht="15.75" customHeight="1" outlineLevel="2">
      <c r="A32" s="245">
        <v>5100</v>
      </c>
      <c r="B32" s="246">
        <v>3745</v>
      </c>
      <c r="C32" s="232" t="s">
        <v>125</v>
      </c>
      <c r="D32" s="231" t="str">
        <f t="shared" si="0"/>
        <v>213</v>
      </c>
      <c r="E32" s="247">
        <v>2131</v>
      </c>
      <c r="F32" s="150" t="s">
        <v>63</v>
      </c>
      <c r="G32" s="232"/>
      <c r="H32" s="145"/>
      <c r="I32" s="145">
        <v>15</v>
      </c>
      <c r="J32" s="145">
        <v>15</v>
      </c>
      <c r="K32" s="248"/>
      <c r="L32" s="252">
        <f>J32/I32*100</f>
        <v>100</v>
      </c>
      <c r="M32" s="25"/>
      <c r="N32" s="25"/>
    </row>
    <row r="33" spans="1:14" s="193" customFormat="1" ht="15.75" customHeight="1" outlineLevel="2">
      <c r="A33" s="199">
        <v>5200</v>
      </c>
      <c r="B33" s="195">
        <v>1031</v>
      </c>
      <c r="C33" s="201" t="s">
        <v>107</v>
      </c>
      <c r="D33" s="231" t="str">
        <f t="shared" si="0"/>
        <v>213</v>
      </c>
      <c r="E33" s="200">
        <v>2132</v>
      </c>
      <c r="F33" s="232" t="s">
        <v>64</v>
      </c>
      <c r="G33" s="201"/>
      <c r="H33" s="138"/>
      <c r="I33" s="202"/>
      <c r="J33" s="202">
        <v>1663</v>
      </c>
      <c r="K33" s="251"/>
      <c r="L33" s="252"/>
      <c r="M33" s="114"/>
      <c r="N33" s="114"/>
    </row>
    <row r="34" spans="1:14" s="297" customFormat="1" ht="15.75" customHeight="1" outlineLevel="2">
      <c r="A34" s="148">
        <v>5400</v>
      </c>
      <c r="B34" s="230">
        <v>2219</v>
      </c>
      <c r="C34" s="150" t="s">
        <v>61</v>
      </c>
      <c r="D34" s="231" t="str">
        <f t="shared" si="0"/>
        <v>213</v>
      </c>
      <c r="E34" s="149">
        <v>2132</v>
      </c>
      <c r="F34" s="232" t="s">
        <v>64</v>
      </c>
      <c r="G34" s="150" t="s">
        <v>65</v>
      </c>
      <c r="H34" s="151">
        <v>8000</v>
      </c>
      <c r="I34" s="151">
        <v>8000</v>
      </c>
      <c r="J34" s="151">
        <v>7450</v>
      </c>
      <c r="K34" s="233">
        <f>J34/H34*100</f>
        <v>93.125</v>
      </c>
      <c r="L34" s="234">
        <f>J34/I34*100</f>
        <v>93.125</v>
      </c>
      <c r="M34" s="115"/>
      <c r="N34" s="115"/>
    </row>
    <row r="35" spans="1:14" ht="15.75" customHeight="1" outlineLevel="2">
      <c r="A35" s="148">
        <v>5400</v>
      </c>
      <c r="B35" s="230">
        <v>2219</v>
      </c>
      <c r="C35" s="150" t="s">
        <v>61</v>
      </c>
      <c r="D35" s="231" t="str">
        <f t="shared" si="0"/>
        <v>213</v>
      </c>
      <c r="E35" s="149">
        <v>2132</v>
      </c>
      <c r="F35" s="232" t="s">
        <v>64</v>
      </c>
      <c r="G35" s="150" t="s">
        <v>66</v>
      </c>
      <c r="H35" s="151">
        <v>14000</v>
      </c>
      <c r="I35" s="151">
        <v>14000</v>
      </c>
      <c r="J35" s="151">
        <v>11168</v>
      </c>
      <c r="K35" s="233">
        <f>J35/H35*100</f>
        <v>79.77142857142857</v>
      </c>
      <c r="L35" s="234">
        <f>J35/I35*100</f>
        <v>79.77142857142857</v>
      </c>
      <c r="M35" s="25"/>
      <c r="N35" s="25"/>
    </row>
    <row r="36" spans="1:14" s="193" customFormat="1" ht="15.75" customHeight="1" outlineLevel="2">
      <c r="A36" s="199">
        <v>5700</v>
      </c>
      <c r="B36" s="195">
        <v>2310</v>
      </c>
      <c r="C36" s="201" t="s">
        <v>73</v>
      </c>
      <c r="D36" s="231" t="str">
        <f t="shared" si="0"/>
        <v>213</v>
      </c>
      <c r="E36" s="200">
        <v>2132</v>
      </c>
      <c r="F36" s="232" t="s">
        <v>64</v>
      </c>
      <c r="G36" s="201" t="s">
        <v>112</v>
      </c>
      <c r="H36" s="138">
        <v>141</v>
      </c>
      <c r="I36" s="202">
        <v>141</v>
      </c>
      <c r="J36" s="202">
        <v>111</v>
      </c>
      <c r="K36" s="251">
        <f>J36/H36*100</f>
        <v>78.72340425531915</v>
      </c>
      <c r="L36" s="252">
        <f>J36/I36*100</f>
        <v>78.72340425531915</v>
      </c>
      <c r="M36" s="114"/>
      <c r="N36" s="114"/>
    </row>
    <row r="37" spans="1:14" s="244" customFormat="1" ht="15.75" customHeight="1" outlineLevel="2">
      <c r="A37" s="298">
        <v>7400</v>
      </c>
      <c r="B37" s="299">
        <v>3149</v>
      </c>
      <c r="C37" s="300" t="s">
        <v>96</v>
      </c>
      <c r="D37" s="231" t="str">
        <f t="shared" si="0"/>
        <v>213</v>
      </c>
      <c r="E37" s="301">
        <v>2132</v>
      </c>
      <c r="F37" s="232" t="s">
        <v>64</v>
      </c>
      <c r="G37" s="302"/>
      <c r="H37" s="303">
        <v>75</v>
      </c>
      <c r="I37" s="303">
        <v>75</v>
      </c>
      <c r="J37" s="303">
        <v>15</v>
      </c>
      <c r="K37" s="251">
        <f>J37/H37*100</f>
        <v>20</v>
      </c>
      <c r="L37" s="252">
        <f aca="true" t="shared" si="1" ref="L37:L42">J37/I37*100</f>
        <v>20</v>
      </c>
      <c r="M37" s="141"/>
      <c r="N37" s="141"/>
    </row>
    <row r="38" spans="1:14" s="244" customFormat="1" ht="15.75" customHeight="1" outlineLevel="2">
      <c r="A38" s="298">
        <v>7300</v>
      </c>
      <c r="B38" s="299">
        <v>3311</v>
      </c>
      <c r="C38" s="300" t="s">
        <v>171</v>
      </c>
      <c r="D38" s="231" t="str">
        <f t="shared" si="0"/>
        <v>213</v>
      </c>
      <c r="E38" s="301">
        <v>2132</v>
      </c>
      <c r="F38" s="232" t="s">
        <v>64</v>
      </c>
      <c r="G38" s="302"/>
      <c r="H38" s="303"/>
      <c r="I38" s="303">
        <v>143</v>
      </c>
      <c r="J38" s="303">
        <v>87</v>
      </c>
      <c r="K38" s="304"/>
      <c r="L38" s="252">
        <f t="shared" si="1"/>
        <v>60.83916083916085</v>
      </c>
      <c r="M38" s="141"/>
      <c r="N38" s="141"/>
    </row>
    <row r="39" spans="1:14" s="244" customFormat="1" ht="15.75" customHeight="1" outlineLevel="2">
      <c r="A39" s="298">
        <v>7300</v>
      </c>
      <c r="B39" s="299">
        <v>3312</v>
      </c>
      <c r="C39" s="300" t="s">
        <v>193</v>
      </c>
      <c r="D39" s="231" t="str">
        <f t="shared" si="0"/>
        <v>213</v>
      </c>
      <c r="E39" s="301">
        <v>2132</v>
      </c>
      <c r="F39" s="232" t="s">
        <v>64</v>
      </c>
      <c r="G39" s="302"/>
      <c r="H39" s="303"/>
      <c r="I39" s="303">
        <v>561</v>
      </c>
      <c r="J39" s="303">
        <v>561</v>
      </c>
      <c r="K39" s="304"/>
      <c r="L39" s="252">
        <f t="shared" si="1"/>
        <v>100</v>
      </c>
      <c r="M39" s="141"/>
      <c r="N39" s="141"/>
    </row>
    <row r="40" spans="1:14" s="244" customFormat="1" ht="15.75" customHeight="1" outlineLevel="2">
      <c r="A40" s="298">
        <v>7300</v>
      </c>
      <c r="B40" s="299">
        <v>3314</v>
      </c>
      <c r="C40" s="300" t="s">
        <v>172</v>
      </c>
      <c r="D40" s="231" t="str">
        <f t="shared" si="0"/>
        <v>213</v>
      </c>
      <c r="E40" s="301">
        <v>2132</v>
      </c>
      <c r="F40" s="232" t="s">
        <v>64</v>
      </c>
      <c r="G40" s="302"/>
      <c r="H40" s="303"/>
      <c r="I40" s="303">
        <v>133</v>
      </c>
      <c r="J40" s="303">
        <v>133</v>
      </c>
      <c r="K40" s="304"/>
      <c r="L40" s="252">
        <f t="shared" si="1"/>
        <v>100</v>
      </c>
      <c r="M40" s="141"/>
      <c r="N40" s="141"/>
    </row>
    <row r="41" spans="1:14" s="244" customFormat="1" ht="15.75" customHeight="1" outlineLevel="2">
      <c r="A41" s="298">
        <v>7300</v>
      </c>
      <c r="B41" s="299">
        <v>3315</v>
      </c>
      <c r="C41" s="300" t="s">
        <v>173</v>
      </c>
      <c r="D41" s="231" t="str">
        <f t="shared" si="0"/>
        <v>213</v>
      </c>
      <c r="E41" s="301">
        <v>2132</v>
      </c>
      <c r="F41" s="232" t="s">
        <v>64</v>
      </c>
      <c r="G41" s="302"/>
      <c r="H41" s="303"/>
      <c r="I41" s="303">
        <v>60</v>
      </c>
      <c r="J41" s="303">
        <v>60</v>
      </c>
      <c r="K41" s="304"/>
      <c r="L41" s="252">
        <f t="shared" si="1"/>
        <v>100</v>
      </c>
      <c r="M41" s="141"/>
      <c r="N41" s="141"/>
    </row>
    <row r="42" spans="1:14" s="244" customFormat="1" ht="15.75" customHeight="1" outlineLevel="2">
      <c r="A42" s="298">
        <v>7300</v>
      </c>
      <c r="B42" s="299">
        <v>3319</v>
      </c>
      <c r="C42" s="300" t="s">
        <v>174</v>
      </c>
      <c r="D42" s="231" t="str">
        <f t="shared" si="0"/>
        <v>213</v>
      </c>
      <c r="E42" s="301">
        <v>2132</v>
      </c>
      <c r="F42" s="232" t="s">
        <v>64</v>
      </c>
      <c r="G42" s="302"/>
      <c r="H42" s="303"/>
      <c r="I42" s="303">
        <v>142</v>
      </c>
      <c r="J42" s="303">
        <v>127</v>
      </c>
      <c r="K42" s="304"/>
      <c r="L42" s="252">
        <f t="shared" si="1"/>
        <v>89.43661971830986</v>
      </c>
      <c r="M42" s="141"/>
      <c r="N42" s="141"/>
    </row>
    <row r="43" spans="1:14" s="244" customFormat="1" ht="15.75" customHeight="1" outlineLevel="2">
      <c r="A43" s="305">
        <v>7400</v>
      </c>
      <c r="B43" s="299">
        <v>3419</v>
      </c>
      <c r="C43" s="300" t="s">
        <v>97</v>
      </c>
      <c r="D43" s="231" t="str">
        <f t="shared" si="0"/>
        <v>213</v>
      </c>
      <c r="E43" s="301">
        <v>2132</v>
      </c>
      <c r="F43" s="232" t="s">
        <v>64</v>
      </c>
      <c r="G43" s="302"/>
      <c r="H43" s="303">
        <v>1</v>
      </c>
      <c r="I43" s="303">
        <v>1</v>
      </c>
      <c r="J43" s="303"/>
      <c r="K43" s="304"/>
      <c r="L43" s="306"/>
      <c r="M43" s="141"/>
      <c r="N43" s="141"/>
    </row>
    <row r="44" spans="1:14" s="198" customFormat="1" ht="15.75" customHeight="1" outlineLevel="2">
      <c r="A44" s="307">
        <v>7100</v>
      </c>
      <c r="B44" s="308">
        <v>3531</v>
      </c>
      <c r="C44" s="309" t="s">
        <v>103</v>
      </c>
      <c r="D44" s="231" t="str">
        <f t="shared" si="0"/>
        <v>213</v>
      </c>
      <c r="E44" s="310">
        <v>2132</v>
      </c>
      <c r="F44" s="232" t="s">
        <v>64</v>
      </c>
      <c r="G44" s="311"/>
      <c r="H44" s="312"/>
      <c r="I44" s="312"/>
      <c r="J44" s="312">
        <v>50</v>
      </c>
      <c r="K44" s="313"/>
      <c r="L44" s="314"/>
      <c r="M44" s="115"/>
      <c r="N44" s="115"/>
    </row>
    <row r="45" spans="1:14" s="198" customFormat="1" ht="15.75" customHeight="1" outlineLevel="2">
      <c r="A45" s="307">
        <v>6300</v>
      </c>
      <c r="B45" s="308">
        <v>3612</v>
      </c>
      <c r="C45" s="309" t="s">
        <v>31</v>
      </c>
      <c r="D45" s="231" t="str">
        <f t="shared" si="0"/>
        <v>213</v>
      </c>
      <c r="E45" s="310">
        <v>2132</v>
      </c>
      <c r="F45" s="232" t="s">
        <v>64</v>
      </c>
      <c r="G45" s="311"/>
      <c r="H45" s="312"/>
      <c r="I45" s="312"/>
      <c r="J45" s="312">
        <v>1062</v>
      </c>
      <c r="K45" s="313"/>
      <c r="L45" s="314"/>
      <c r="M45" s="115"/>
      <c r="N45" s="115"/>
    </row>
    <row r="46" spans="1:14" s="193" customFormat="1" ht="15.75" customHeight="1" outlineLevel="2">
      <c r="A46" s="315">
        <v>5700</v>
      </c>
      <c r="B46" s="316">
        <v>3634</v>
      </c>
      <c r="C46" s="317" t="s">
        <v>117</v>
      </c>
      <c r="D46" s="231" t="str">
        <f t="shared" si="0"/>
        <v>213</v>
      </c>
      <c r="E46" s="318">
        <v>2132</v>
      </c>
      <c r="F46" s="232" t="s">
        <v>64</v>
      </c>
      <c r="G46" s="317" t="s">
        <v>118</v>
      </c>
      <c r="H46" s="319">
        <v>1150</v>
      </c>
      <c r="I46" s="320">
        <v>1150</v>
      </c>
      <c r="J46" s="320">
        <v>251</v>
      </c>
      <c r="K46" s="321">
        <f>J46/H46*100</f>
        <v>21.82608695652174</v>
      </c>
      <c r="L46" s="322">
        <f>J46/I46*100</f>
        <v>21.82608695652174</v>
      </c>
      <c r="M46" s="114"/>
      <c r="N46" s="114"/>
    </row>
    <row r="47" spans="1:14" s="193" customFormat="1" ht="15.75" customHeight="1" outlineLevel="2">
      <c r="A47" s="315">
        <v>6200</v>
      </c>
      <c r="B47" s="316">
        <v>3639</v>
      </c>
      <c r="C47" s="317" t="s">
        <v>77</v>
      </c>
      <c r="D47" s="231" t="str">
        <f t="shared" si="0"/>
        <v>213</v>
      </c>
      <c r="E47" s="318">
        <v>2132</v>
      </c>
      <c r="F47" s="232" t="s">
        <v>64</v>
      </c>
      <c r="G47" s="317"/>
      <c r="H47" s="319"/>
      <c r="I47" s="320"/>
      <c r="J47" s="320">
        <v>84</v>
      </c>
      <c r="K47" s="321"/>
      <c r="L47" s="322"/>
      <c r="M47" s="114"/>
      <c r="N47" s="114"/>
    </row>
    <row r="48" spans="1:14" s="193" customFormat="1" ht="15.75" customHeight="1" outlineLevel="2">
      <c r="A48" s="315">
        <v>7100</v>
      </c>
      <c r="B48" s="316">
        <v>3639</v>
      </c>
      <c r="C48" s="317" t="s">
        <v>77</v>
      </c>
      <c r="D48" s="231" t="str">
        <f t="shared" si="0"/>
        <v>213</v>
      </c>
      <c r="E48" s="318">
        <v>2132</v>
      </c>
      <c r="F48" s="232" t="s">
        <v>64</v>
      </c>
      <c r="G48" s="317"/>
      <c r="H48" s="319"/>
      <c r="I48" s="320"/>
      <c r="J48" s="320">
        <v>45</v>
      </c>
      <c r="K48" s="321"/>
      <c r="L48" s="322"/>
      <c r="M48" s="114"/>
      <c r="N48" s="114"/>
    </row>
    <row r="49" spans="1:14" s="244" customFormat="1" ht="15.75" customHeight="1" outlineLevel="2">
      <c r="A49" s="305">
        <v>7200</v>
      </c>
      <c r="B49" s="299">
        <v>3639</v>
      </c>
      <c r="C49" s="317" t="s">
        <v>77</v>
      </c>
      <c r="D49" s="231" t="str">
        <f t="shared" si="0"/>
        <v>213</v>
      </c>
      <c r="E49" s="301">
        <v>2132</v>
      </c>
      <c r="F49" s="232" t="s">
        <v>64</v>
      </c>
      <c r="G49" s="302"/>
      <c r="H49" s="303"/>
      <c r="I49" s="303"/>
      <c r="J49" s="303">
        <v>45</v>
      </c>
      <c r="K49" s="304"/>
      <c r="L49" s="306"/>
      <c r="M49" s="141"/>
      <c r="N49" s="141"/>
    </row>
    <row r="50" spans="1:14" s="244" customFormat="1" ht="15.75" customHeight="1" outlineLevel="2">
      <c r="A50" s="305">
        <v>7400</v>
      </c>
      <c r="B50" s="299">
        <v>3639</v>
      </c>
      <c r="C50" s="300" t="s">
        <v>77</v>
      </c>
      <c r="D50" s="231" t="str">
        <f t="shared" si="0"/>
        <v>213</v>
      </c>
      <c r="E50" s="301">
        <v>2132</v>
      </c>
      <c r="F50" s="232" t="s">
        <v>64</v>
      </c>
      <c r="G50" s="302"/>
      <c r="H50" s="303">
        <v>6400</v>
      </c>
      <c r="I50" s="303">
        <v>7088</v>
      </c>
      <c r="J50" s="303">
        <v>9893</v>
      </c>
      <c r="K50" s="304">
        <f>IF(H50=0,0,J50/H50*100)</f>
        <v>154.578125</v>
      </c>
      <c r="L50" s="306">
        <f>IF(I50=0,0,J50/I50*100)</f>
        <v>139.57392776523702</v>
      </c>
      <c r="M50" s="141"/>
      <c r="N50" s="141"/>
    </row>
    <row r="51" spans="1:14" s="250" customFormat="1" ht="15.75" customHeight="1" outlineLevel="2">
      <c r="A51" s="323">
        <v>5100</v>
      </c>
      <c r="B51" s="324">
        <v>3725</v>
      </c>
      <c r="C51" s="325" t="s">
        <v>123</v>
      </c>
      <c r="D51" s="231" t="str">
        <f t="shared" si="0"/>
        <v>213</v>
      </c>
      <c r="E51" s="326">
        <v>2132</v>
      </c>
      <c r="F51" s="232" t="s">
        <v>64</v>
      </c>
      <c r="G51" s="325" t="s">
        <v>124</v>
      </c>
      <c r="H51" s="327">
        <v>19000</v>
      </c>
      <c r="I51" s="327">
        <v>31780</v>
      </c>
      <c r="J51" s="327">
        <v>30590</v>
      </c>
      <c r="K51" s="304">
        <f>IF(H51=0,0,J51/H51*100)</f>
        <v>161</v>
      </c>
      <c r="L51" s="252">
        <f>J51/I51*100</f>
        <v>96.25550660792952</v>
      </c>
      <c r="M51" s="25"/>
      <c r="N51" s="25"/>
    </row>
    <row r="52" spans="1:14" s="250" customFormat="1" ht="15.75" customHeight="1" outlineLevel="2">
      <c r="A52" s="323">
        <v>5100</v>
      </c>
      <c r="B52" s="324">
        <v>3745</v>
      </c>
      <c r="C52" s="325" t="s">
        <v>125</v>
      </c>
      <c r="D52" s="231" t="str">
        <f t="shared" si="0"/>
        <v>213</v>
      </c>
      <c r="E52" s="326">
        <v>2132</v>
      </c>
      <c r="F52" s="232" t="s">
        <v>64</v>
      </c>
      <c r="G52" s="325" t="s">
        <v>126</v>
      </c>
      <c r="H52" s="327"/>
      <c r="I52" s="327">
        <v>103</v>
      </c>
      <c r="J52" s="327">
        <v>73</v>
      </c>
      <c r="K52" s="328"/>
      <c r="L52" s="252">
        <f>J52/I52*100</f>
        <v>70.87378640776699</v>
      </c>
      <c r="M52" s="25"/>
      <c r="N52" s="25"/>
    </row>
    <row r="53" spans="1:14" s="250" customFormat="1" ht="15.75" customHeight="1" outlineLevel="2">
      <c r="A53" s="323">
        <v>5200</v>
      </c>
      <c r="B53" s="324">
        <v>1039</v>
      </c>
      <c r="C53" s="325" t="s">
        <v>175</v>
      </c>
      <c r="D53" s="231" t="str">
        <f t="shared" si="0"/>
        <v>213</v>
      </c>
      <c r="E53" s="326">
        <v>2139</v>
      </c>
      <c r="F53" s="317" t="s">
        <v>113</v>
      </c>
      <c r="G53" s="325"/>
      <c r="H53" s="327"/>
      <c r="I53" s="327">
        <v>3332</v>
      </c>
      <c r="J53" s="327">
        <v>3332</v>
      </c>
      <c r="K53" s="328"/>
      <c r="L53" s="252">
        <f>J53/I53*100</f>
        <v>100</v>
      </c>
      <c r="M53" s="25"/>
      <c r="N53" s="25"/>
    </row>
    <row r="54" spans="1:14" s="193" customFormat="1" ht="15.75" customHeight="1" outlineLevel="2">
      <c r="A54" s="315">
        <v>5700</v>
      </c>
      <c r="B54" s="316">
        <v>2310</v>
      </c>
      <c r="C54" s="317" t="s">
        <v>73</v>
      </c>
      <c r="D54" s="231" t="str">
        <f t="shared" si="0"/>
        <v>213</v>
      </c>
      <c r="E54" s="318">
        <v>2139</v>
      </c>
      <c r="F54" s="317" t="s">
        <v>113</v>
      </c>
      <c r="G54" s="317" t="s">
        <v>112</v>
      </c>
      <c r="H54" s="319">
        <v>82500</v>
      </c>
      <c r="I54" s="320">
        <v>82500</v>
      </c>
      <c r="J54" s="320">
        <v>82500</v>
      </c>
      <c r="K54" s="321">
        <f>J54/H54*100</f>
        <v>100</v>
      </c>
      <c r="L54" s="322">
        <f>J54/I54*100</f>
        <v>100</v>
      </c>
      <c r="M54" s="114"/>
      <c r="N54" s="114"/>
    </row>
    <row r="55" spans="1:14" s="193" customFormat="1" ht="15.75" customHeight="1" outlineLevel="2">
      <c r="A55" s="315">
        <v>5700</v>
      </c>
      <c r="B55" s="316">
        <v>2321</v>
      </c>
      <c r="C55" s="317" t="s">
        <v>114</v>
      </c>
      <c r="D55" s="231" t="str">
        <f t="shared" si="0"/>
        <v>213</v>
      </c>
      <c r="E55" s="318">
        <v>2139</v>
      </c>
      <c r="F55" s="317" t="s">
        <v>113</v>
      </c>
      <c r="G55" s="317" t="s">
        <v>112</v>
      </c>
      <c r="H55" s="319">
        <v>192500</v>
      </c>
      <c r="I55" s="320">
        <v>192500</v>
      </c>
      <c r="J55" s="320">
        <v>192500</v>
      </c>
      <c r="K55" s="321">
        <f>J55/H55*100</f>
        <v>100</v>
      </c>
      <c r="L55" s="322">
        <f>J55/I55*100</f>
        <v>100</v>
      </c>
      <c r="M55" s="114"/>
      <c r="N55" s="114"/>
    </row>
    <row r="56" spans="1:14" s="250" customFormat="1" ht="15.75" customHeight="1" outlineLevel="2">
      <c r="A56" s="323">
        <v>5100</v>
      </c>
      <c r="B56" s="324">
        <v>3632</v>
      </c>
      <c r="C56" s="325" t="s">
        <v>75</v>
      </c>
      <c r="D56" s="231" t="str">
        <f t="shared" si="0"/>
        <v>213</v>
      </c>
      <c r="E56" s="326">
        <v>2139</v>
      </c>
      <c r="F56" s="317" t="s">
        <v>113</v>
      </c>
      <c r="G56" s="325" t="s">
        <v>120</v>
      </c>
      <c r="H56" s="327">
        <v>3250</v>
      </c>
      <c r="I56" s="327">
        <v>3250</v>
      </c>
      <c r="J56" s="327">
        <v>3436</v>
      </c>
      <c r="K56" s="328">
        <f>+J56/H56*100</f>
        <v>105.72307692307692</v>
      </c>
      <c r="L56" s="329">
        <f>+J56/I56*100</f>
        <v>105.72307692307692</v>
      </c>
      <c r="M56" s="25"/>
      <c r="N56" s="25"/>
    </row>
    <row r="57" spans="1:14" s="244" customFormat="1" ht="15.75" customHeight="1" outlineLevel="2">
      <c r="A57" s="330">
        <v>3300</v>
      </c>
      <c r="B57" s="331">
        <v>6171</v>
      </c>
      <c r="C57" s="332" t="s">
        <v>6</v>
      </c>
      <c r="D57" s="231" t="str">
        <f t="shared" si="0"/>
        <v>213</v>
      </c>
      <c r="E57" s="333">
        <v>2139</v>
      </c>
      <c r="F57" s="317" t="s">
        <v>113</v>
      </c>
      <c r="G57" s="332" t="s">
        <v>88</v>
      </c>
      <c r="H57" s="334">
        <v>140</v>
      </c>
      <c r="I57" s="335">
        <v>140</v>
      </c>
      <c r="J57" s="335"/>
      <c r="K57" s="304"/>
      <c r="L57" s="306"/>
      <c r="M57" s="141"/>
      <c r="N57" s="141"/>
    </row>
    <row r="58" spans="1:14" s="244" customFormat="1" ht="15.75" customHeight="1" outlineLevel="1" thickBot="1">
      <c r="A58" s="336"/>
      <c r="B58" s="337"/>
      <c r="C58" s="338"/>
      <c r="D58" s="285" t="s">
        <v>149</v>
      </c>
      <c r="E58" s="339"/>
      <c r="F58" s="340"/>
      <c r="G58" s="338"/>
      <c r="H58" s="341">
        <f>SUBTOTAL(9,H29:H57)</f>
        <v>334997</v>
      </c>
      <c r="I58" s="342">
        <f>SUBTOTAL(9,I29:I57)</f>
        <v>352954</v>
      </c>
      <c r="J58" s="342">
        <f>SUBTOTAL(9,J29:J57)</f>
        <v>351545</v>
      </c>
      <c r="K58" s="343">
        <f>IF(H58=0,0,J58/H58*100)</f>
        <v>104.93974572906623</v>
      </c>
      <c r="L58" s="344">
        <f>IF(I58=0,0,J58/I58*100)</f>
        <v>99.60079783767857</v>
      </c>
      <c r="M58" s="141"/>
      <c r="N58" s="141"/>
    </row>
    <row r="59" spans="1:14" s="244" customFormat="1" ht="15.75" customHeight="1" outlineLevel="1">
      <c r="A59" s="345"/>
      <c r="B59" s="346"/>
      <c r="C59" s="347"/>
      <c r="D59" s="290"/>
      <c r="E59" s="348"/>
      <c r="F59" s="349"/>
      <c r="G59" s="347"/>
      <c r="H59" s="350"/>
      <c r="I59" s="351"/>
      <c r="J59" s="351"/>
      <c r="K59" s="352"/>
      <c r="L59" s="353"/>
      <c r="M59" s="141"/>
      <c r="N59" s="141"/>
    </row>
    <row r="60" spans="1:14" s="244" customFormat="1" ht="15.75" customHeight="1" outlineLevel="1">
      <c r="A60" s="354" t="s">
        <v>150</v>
      </c>
      <c r="B60" s="331"/>
      <c r="C60" s="332"/>
      <c r="D60" s="295"/>
      <c r="E60" s="333"/>
      <c r="F60" s="317"/>
      <c r="G60" s="332"/>
      <c r="H60" s="355"/>
      <c r="I60" s="356"/>
      <c r="J60" s="356"/>
      <c r="K60" s="357"/>
      <c r="L60" s="358"/>
      <c r="M60" s="141"/>
      <c r="N60" s="141"/>
    </row>
    <row r="61" spans="1:16" ht="15.75" customHeight="1" outlineLevel="2">
      <c r="A61" s="323">
        <v>3700</v>
      </c>
      <c r="B61" s="359">
        <v>3612</v>
      </c>
      <c r="C61" s="360" t="s">
        <v>31</v>
      </c>
      <c r="D61" s="231" t="str">
        <f t="shared" si="0"/>
        <v>214</v>
      </c>
      <c r="E61" s="361">
        <v>2141</v>
      </c>
      <c r="F61" s="360" t="s">
        <v>8</v>
      </c>
      <c r="G61" s="360" t="s">
        <v>45</v>
      </c>
      <c r="H61" s="327"/>
      <c r="I61" s="327"/>
      <c r="J61" s="327">
        <v>2027</v>
      </c>
      <c r="K61" s="328"/>
      <c r="L61" s="329"/>
      <c r="M61" s="25"/>
      <c r="N61" s="25"/>
      <c r="O61" s="25"/>
      <c r="P61" s="25"/>
    </row>
    <row r="62" spans="1:16" ht="15.75" customHeight="1" outlineLevel="2">
      <c r="A62" s="323">
        <v>3700</v>
      </c>
      <c r="B62" s="359">
        <v>3619</v>
      </c>
      <c r="C62" s="360" t="s">
        <v>7</v>
      </c>
      <c r="D62" s="231" t="str">
        <f t="shared" si="0"/>
        <v>214</v>
      </c>
      <c r="E62" s="361">
        <v>2141</v>
      </c>
      <c r="F62" s="360" t="s">
        <v>8</v>
      </c>
      <c r="G62" s="360" t="s">
        <v>45</v>
      </c>
      <c r="H62" s="327">
        <v>5000</v>
      </c>
      <c r="I62" s="327">
        <v>5000</v>
      </c>
      <c r="J62" s="327">
        <v>2748</v>
      </c>
      <c r="K62" s="328">
        <f>+J62/H62*100</f>
        <v>54.96</v>
      </c>
      <c r="L62" s="329">
        <f>+J62/I62*100</f>
        <v>54.96</v>
      </c>
      <c r="M62" s="25"/>
      <c r="N62" s="25"/>
      <c r="O62" s="25"/>
      <c r="P62" s="25"/>
    </row>
    <row r="63" spans="1:16" ht="15.75" customHeight="1" outlineLevel="2">
      <c r="A63" s="142">
        <v>3700</v>
      </c>
      <c r="B63" s="133">
        <v>6310</v>
      </c>
      <c r="C63" s="144" t="s">
        <v>9</v>
      </c>
      <c r="D63" s="231" t="str">
        <f t="shared" si="0"/>
        <v>214</v>
      </c>
      <c r="E63" s="143">
        <v>2141</v>
      </c>
      <c r="F63" s="144" t="s">
        <v>8</v>
      </c>
      <c r="G63" s="144"/>
      <c r="H63" s="145">
        <v>54500</v>
      </c>
      <c r="I63" s="145">
        <v>54500</v>
      </c>
      <c r="J63" s="145">
        <v>111646</v>
      </c>
      <c r="K63" s="248">
        <f>+J63/H63*100</f>
        <v>204.85504587155964</v>
      </c>
      <c r="L63" s="249">
        <f>+J63/I63*100</f>
        <v>204.85504587155964</v>
      </c>
      <c r="M63" s="25"/>
      <c r="N63" s="25"/>
      <c r="O63" s="25"/>
      <c r="P63" s="25"/>
    </row>
    <row r="64" spans="1:16" ht="15.75" customHeight="1" outlineLevel="2">
      <c r="A64" s="142">
        <v>7499</v>
      </c>
      <c r="B64" s="133">
        <v>6310</v>
      </c>
      <c r="C64" s="144" t="s">
        <v>9</v>
      </c>
      <c r="D64" s="231" t="str">
        <f t="shared" si="0"/>
        <v>214</v>
      </c>
      <c r="E64" s="143">
        <v>2141</v>
      </c>
      <c r="F64" s="144" t="s">
        <v>8</v>
      </c>
      <c r="G64" s="144"/>
      <c r="H64" s="145"/>
      <c r="I64" s="145"/>
      <c r="J64" s="145">
        <v>2</v>
      </c>
      <c r="K64" s="248"/>
      <c r="L64" s="249"/>
      <c r="M64" s="362"/>
      <c r="N64" s="25"/>
      <c r="O64" s="25"/>
      <c r="P64" s="25"/>
    </row>
    <row r="65" spans="1:16" ht="15.75" customHeight="1" outlineLevel="2">
      <c r="A65" s="142">
        <v>3700</v>
      </c>
      <c r="B65" s="133">
        <v>6310</v>
      </c>
      <c r="C65" s="144" t="s">
        <v>9</v>
      </c>
      <c r="D65" s="231" t="str">
        <f t="shared" si="0"/>
        <v>214</v>
      </c>
      <c r="E65" s="143">
        <v>2142</v>
      </c>
      <c r="F65" s="144" t="s">
        <v>43</v>
      </c>
      <c r="G65" s="144"/>
      <c r="H65" s="145"/>
      <c r="I65" s="145"/>
      <c r="J65" s="145">
        <v>5424</v>
      </c>
      <c r="K65" s="248"/>
      <c r="L65" s="249"/>
      <c r="M65" s="25"/>
      <c r="N65" s="25"/>
      <c r="O65" s="25"/>
      <c r="P65" s="25"/>
    </row>
    <row r="66" spans="1:16" ht="15.75" customHeight="1" outlineLevel="1" thickBot="1">
      <c r="A66" s="159"/>
      <c r="B66" s="284"/>
      <c r="C66" s="363"/>
      <c r="D66" s="364" t="s">
        <v>151</v>
      </c>
      <c r="E66" s="161"/>
      <c r="F66" s="162"/>
      <c r="G66" s="162"/>
      <c r="H66" s="163">
        <f>SUBTOTAL(9,H61:H65)</f>
        <v>59500</v>
      </c>
      <c r="I66" s="163">
        <f>SUBTOTAL(9,I61:I65)</f>
        <v>59500</v>
      </c>
      <c r="J66" s="163">
        <f>SUBTOTAL(9,J61:J65)</f>
        <v>121847</v>
      </c>
      <c r="K66" s="365">
        <f>+J66/H66*100</f>
        <v>204.78487394957986</v>
      </c>
      <c r="L66" s="366">
        <f>+J66/I66*100</f>
        <v>204.78487394957986</v>
      </c>
      <c r="M66" s="25"/>
      <c r="N66" s="25"/>
      <c r="O66" s="25"/>
      <c r="P66" s="25"/>
    </row>
    <row r="67" spans="1:16" ht="15.75" customHeight="1" outlineLevel="1">
      <c r="A67" s="166"/>
      <c r="B67" s="289"/>
      <c r="C67" s="169"/>
      <c r="D67" s="290"/>
      <c r="E67" s="168"/>
      <c r="F67" s="169"/>
      <c r="G67" s="169"/>
      <c r="H67" s="170"/>
      <c r="I67" s="170"/>
      <c r="J67" s="170"/>
      <c r="K67" s="292"/>
      <c r="L67" s="293"/>
      <c r="M67" s="25"/>
      <c r="N67" s="25"/>
      <c r="O67" s="25"/>
      <c r="P67" s="25"/>
    </row>
    <row r="68" spans="1:16" ht="15.75" customHeight="1" outlineLevel="1">
      <c r="A68" s="367" t="s">
        <v>29</v>
      </c>
      <c r="B68" s="133"/>
      <c r="C68" s="144"/>
      <c r="D68" s="295"/>
      <c r="E68" s="143"/>
      <c r="F68" s="144"/>
      <c r="G68" s="144"/>
      <c r="H68" s="145"/>
      <c r="I68" s="145"/>
      <c r="J68" s="145"/>
      <c r="K68" s="248"/>
      <c r="L68" s="249"/>
      <c r="M68" s="25"/>
      <c r="N68" s="25"/>
      <c r="O68" s="25"/>
      <c r="P68" s="25"/>
    </row>
    <row r="69" spans="1:14" s="193" customFormat="1" ht="15.75" customHeight="1" outlineLevel="2">
      <c r="A69" s="199">
        <v>5200</v>
      </c>
      <c r="B69" s="195">
        <v>1039</v>
      </c>
      <c r="C69" s="201" t="s">
        <v>72</v>
      </c>
      <c r="D69" s="231" t="str">
        <f t="shared" si="0"/>
        <v>221</v>
      </c>
      <c r="E69" s="200">
        <v>2210</v>
      </c>
      <c r="F69" s="201" t="s">
        <v>29</v>
      </c>
      <c r="G69" s="201" t="s">
        <v>108</v>
      </c>
      <c r="H69" s="138">
        <v>10</v>
      </c>
      <c r="I69" s="202">
        <v>10</v>
      </c>
      <c r="J69" s="202"/>
      <c r="K69" s="251"/>
      <c r="L69" s="252"/>
      <c r="M69" s="114"/>
      <c r="N69" s="114"/>
    </row>
    <row r="70" spans="1:14" s="297" customFormat="1" ht="15.75" customHeight="1" outlineLevel="2">
      <c r="A70" s="148">
        <v>5400</v>
      </c>
      <c r="B70" s="230">
        <v>2219</v>
      </c>
      <c r="C70" s="150" t="s">
        <v>61</v>
      </c>
      <c r="D70" s="231" t="str">
        <f t="shared" si="0"/>
        <v>221</v>
      </c>
      <c r="E70" s="149">
        <v>2210</v>
      </c>
      <c r="F70" s="232" t="s">
        <v>29</v>
      </c>
      <c r="G70" s="150"/>
      <c r="H70" s="151">
        <v>150</v>
      </c>
      <c r="I70" s="151">
        <v>1950</v>
      </c>
      <c r="J70" s="151">
        <v>6386</v>
      </c>
      <c r="K70" s="233">
        <f>J70/H70*100</f>
        <v>4257.333333333333</v>
      </c>
      <c r="L70" s="234">
        <f>J70/I70*100</f>
        <v>327.48717948717945</v>
      </c>
      <c r="M70" s="115"/>
      <c r="N70" s="115"/>
    </row>
    <row r="71" spans="1:14" s="193" customFormat="1" ht="15.75" customHeight="1" outlineLevel="2">
      <c r="A71" s="199">
        <v>5200</v>
      </c>
      <c r="B71" s="195">
        <v>2399</v>
      </c>
      <c r="C71" s="201" t="s">
        <v>110</v>
      </c>
      <c r="D71" s="231" t="str">
        <f t="shared" si="0"/>
        <v>221</v>
      </c>
      <c r="E71" s="200">
        <v>2210</v>
      </c>
      <c r="F71" s="201" t="s">
        <v>29</v>
      </c>
      <c r="G71" s="201" t="s">
        <v>111</v>
      </c>
      <c r="H71" s="138">
        <v>60</v>
      </c>
      <c r="I71" s="202">
        <v>60</v>
      </c>
      <c r="J71" s="202">
        <v>23</v>
      </c>
      <c r="K71" s="251">
        <f>J71/H71*100</f>
        <v>38.333333333333336</v>
      </c>
      <c r="L71" s="252">
        <f>J71/I71*100</f>
        <v>38.333333333333336</v>
      </c>
      <c r="M71" s="114"/>
      <c r="N71" s="114"/>
    </row>
    <row r="72" spans="1:14" s="193" customFormat="1" ht="15.75" customHeight="1" outlineLevel="2">
      <c r="A72" s="199">
        <v>7300</v>
      </c>
      <c r="B72" s="195">
        <v>3319</v>
      </c>
      <c r="C72" s="201" t="s">
        <v>80</v>
      </c>
      <c r="D72" s="231" t="str">
        <f t="shared" si="0"/>
        <v>221</v>
      </c>
      <c r="E72" s="200">
        <v>2210</v>
      </c>
      <c r="F72" s="201" t="s">
        <v>29</v>
      </c>
      <c r="G72" s="201"/>
      <c r="H72" s="138"/>
      <c r="I72" s="202"/>
      <c r="J72" s="202">
        <v>1</v>
      </c>
      <c r="K72" s="251"/>
      <c r="L72" s="252"/>
      <c r="M72" s="114"/>
      <c r="N72" s="114"/>
    </row>
    <row r="73" spans="1:14" s="193" customFormat="1" ht="15.75" customHeight="1" outlineLevel="2">
      <c r="A73" s="199">
        <v>7500</v>
      </c>
      <c r="B73" s="195">
        <v>3322</v>
      </c>
      <c r="C73" s="201" t="s">
        <v>82</v>
      </c>
      <c r="D73" s="231" t="str">
        <f t="shared" si="0"/>
        <v>221</v>
      </c>
      <c r="E73" s="200">
        <v>2210</v>
      </c>
      <c r="F73" s="201" t="s">
        <v>29</v>
      </c>
      <c r="G73" s="201"/>
      <c r="H73" s="138">
        <v>50</v>
      </c>
      <c r="I73" s="202">
        <v>50</v>
      </c>
      <c r="J73" s="202">
        <v>62</v>
      </c>
      <c r="K73" s="251">
        <f>J73/H73*100</f>
        <v>124</v>
      </c>
      <c r="L73" s="252">
        <f>J73/I73*100</f>
        <v>124</v>
      </c>
      <c r="M73" s="114"/>
      <c r="N73" s="114"/>
    </row>
    <row r="74" spans="1:16" ht="15.75" customHeight="1" outlineLevel="2">
      <c r="A74" s="245">
        <v>3700</v>
      </c>
      <c r="B74" s="133">
        <v>3531</v>
      </c>
      <c r="C74" s="144" t="s">
        <v>30</v>
      </c>
      <c r="D74" s="231" t="str">
        <f t="shared" si="0"/>
        <v>221</v>
      </c>
      <c r="E74" s="143">
        <v>2210</v>
      </c>
      <c r="F74" s="144" t="s">
        <v>29</v>
      </c>
      <c r="G74" s="144" t="s">
        <v>57</v>
      </c>
      <c r="H74" s="145"/>
      <c r="I74" s="145"/>
      <c r="J74" s="145">
        <v>217</v>
      </c>
      <c r="K74" s="248"/>
      <c r="L74" s="249"/>
      <c r="M74" s="25"/>
      <c r="N74" s="25"/>
      <c r="O74" s="25"/>
      <c r="P74" s="25"/>
    </row>
    <row r="75" spans="1:14" s="250" customFormat="1" ht="15.75" customHeight="1" outlineLevel="2">
      <c r="A75" s="245">
        <v>5100</v>
      </c>
      <c r="B75" s="246">
        <v>3749</v>
      </c>
      <c r="C75" s="232" t="s">
        <v>127</v>
      </c>
      <c r="D75" s="231" t="str">
        <f t="shared" si="0"/>
        <v>221</v>
      </c>
      <c r="E75" s="247">
        <v>2210</v>
      </c>
      <c r="F75" s="232" t="s">
        <v>29</v>
      </c>
      <c r="G75" s="232"/>
      <c r="H75" s="145">
        <v>700</v>
      </c>
      <c r="I75" s="145">
        <v>700</v>
      </c>
      <c r="J75" s="145">
        <v>404</v>
      </c>
      <c r="K75" s="248">
        <f>+J75/H75*100</f>
        <v>57.714285714285715</v>
      </c>
      <c r="L75" s="249">
        <f>+J75/I75*100</f>
        <v>57.714285714285715</v>
      </c>
      <c r="M75" s="25"/>
      <c r="N75" s="25"/>
    </row>
    <row r="76" spans="1:14" s="244" customFormat="1" ht="15.75" customHeight="1" outlineLevel="2">
      <c r="A76" s="253">
        <v>3600</v>
      </c>
      <c r="B76" s="368">
        <v>5212</v>
      </c>
      <c r="C76" s="255" t="s">
        <v>90</v>
      </c>
      <c r="D76" s="231" t="str">
        <f t="shared" si="0"/>
        <v>221</v>
      </c>
      <c r="E76" s="256">
        <v>2210</v>
      </c>
      <c r="F76" s="255" t="s">
        <v>29</v>
      </c>
      <c r="G76" s="255"/>
      <c r="H76" s="257">
        <v>5</v>
      </c>
      <c r="I76" s="239">
        <v>5</v>
      </c>
      <c r="J76" s="239">
        <v>11</v>
      </c>
      <c r="K76" s="240">
        <f>IF(H76=0,0,J76/H76*100)</f>
        <v>220.00000000000003</v>
      </c>
      <c r="L76" s="241">
        <f>IF(I76=0,0,J76/I76*100)</f>
        <v>220.00000000000003</v>
      </c>
      <c r="M76" s="141"/>
      <c r="N76" s="141"/>
    </row>
    <row r="77" spans="1:14" s="193" customFormat="1" ht="15.75" customHeight="1" outlineLevel="2">
      <c r="A77" s="199">
        <v>8200</v>
      </c>
      <c r="B77" s="195">
        <v>5311</v>
      </c>
      <c r="C77" s="201" t="s">
        <v>76</v>
      </c>
      <c r="D77" s="231" t="str">
        <f t="shared" si="0"/>
        <v>221</v>
      </c>
      <c r="E77" s="200">
        <v>2210</v>
      </c>
      <c r="F77" s="201" t="s">
        <v>29</v>
      </c>
      <c r="G77" s="201" t="s">
        <v>84</v>
      </c>
      <c r="H77" s="138">
        <v>7000</v>
      </c>
      <c r="I77" s="202">
        <v>7000</v>
      </c>
      <c r="J77" s="202">
        <v>6146</v>
      </c>
      <c r="K77" s="251">
        <f>J77/H77*100</f>
        <v>87.8</v>
      </c>
      <c r="L77" s="252">
        <f>J77/I77*100</f>
        <v>87.8</v>
      </c>
      <c r="M77" s="114"/>
      <c r="N77" s="114"/>
    </row>
    <row r="78" spans="1:16" ht="15.75" customHeight="1" outlineLevel="2">
      <c r="A78" s="245">
        <v>3700</v>
      </c>
      <c r="B78" s="133">
        <v>5511</v>
      </c>
      <c r="C78" s="144" t="s">
        <v>32</v>
      </c>
      <c r="D78" s="231" t="str">
        <f t="shared" si="0"/>
        <v>221</v>
      </c>
      <c r="E78" s="143">
        <v>2210</v>
      </c>
      <c r="F78" s="144" t="s">
        <v>29</v>
      </c>
      <c r="G78" s="144" t="s">
        <v>56</v>
      </c>
      <c r="H78" s="145"/>
      <c r="I78" s="145"/>
      <c r="J78" s="145">
        <v>4</v>
      </c>
      <c r="K78" s="248"/>
      <c r="L78" s="249"/>
      <c r="M78" s="25"/>
      <c r="N78" s="25"/>
      <c r="O78" s="25"/>
      <c r="P78" s="25"/>
    </row>
    <row r="79" spans="1:14" s="244" customFormat="1" ht="15.75" customHeight="1" outlineLevel="2">
      <c r="A79" s="253">
        <v>3200</v>
      </c>
      <c r="B79" s="254">
        <v>6171</v>
      </c>
      <c r="C79" s="255" t="s">
        <v>6</v>
      </c>
      <c r="D79" s="231" t="str">
        <f t="shared" si="0"/>
        <v>221</v>
      </c>
      <c r="E79" s="256">
        <v>2210</v>
      </c>
      <c r="F79" s="255" t="s">
        <v>29</v>
      </c>
      <c r="G79" s="255"/>
      <c r="H79" s="257">
        <v>1640</v>
      </c>
      <c r="I79" s="257">
        <v>1640</v>
      </c>
      <c r="J79" s="257">
        <v>1007</v>
      </c>
      <c r="K79" s="240">
        <f>IF(H79=0,0,J79/H79*100)</f>
        <v>61.40243902439024</v>
      </c>
      <c r="L79" s="241">
        <f>IF(I79=0,0,J79/I79*100)</f>
        <v>61.40243902439024</v>
      </c>
      <c r="M79" s="141"/>
      <c r="N79" s="141"/>
    </row>
    <row r="80" spans="1:14" s="198" customFormat="1" ht="15.75" customHeight="1" outlineLevel="2">
      <c r="A80" s="148">
        <v>7100</v>
      </c>
      <c r="B80" s="231">
        <v>6171</v>
      </c>
      <c r="C80" s="150" t="s">
        <v>6</v>
      </c>
      <c r="D80" s="231" t="str">
        <f t="shared" si="0"/>
        <v>221</v>
      </c>
      <c r="E80" s="149">
        <v>2210</v>
      </c>
      <c r="F80" s="150" t="s">
        <v>29</v>
      </c>
      <c r="G80" s="150"/>
      <c r="H80" s="151"/>
      <c r="I80" s="151"/>
      <c r="J80" s="151">
        <v>1.2</v>
      </c>
      <c r="K80" s="240"/>
      <c r="L80" s="241"/>
      <c r="M80" s="115"/>
      <c r="N80" s="115"/>
    </row>
    <row r="81" spans="1:14" s="198" customFormat="1" ht="15.75" customHeight="1" outlineLevel="1" thickBot="1">
      <c r="A81" s="369"/>
      <c r="B81" s="370"/>
      <c r="C81" s="371"/>
      <c r="D81" s="285" t="s">
        <v>152</v>
      </c>
      <c r="E81" s="372"/>
      <c r="F81" s="371"/>
      <c r="G81" s="371"/>
      <c r="H81" s="373">
        <f>SUBTOTAL(9,H69:H80)</f>
        <v>9615</v>
      </c>
      <c r="I81" s="373">
        <f>SUBTOTAL(9,I69:I80)</f>
        <v>11415</v>
      </c>
      <c r="J81" s="373">
        <f>SUBTOTAL(9,J69:J80)</f>
        <v>14262.2</v>
      </c>
      <c r="K81" s="265">
        <f>IF(H81=0,0,J81/H81*100)</f>
        <v>148.33281331253252</v>
      </c>
      <c r="L81" s="266">
        <f>IF(I81=0,0,J81/I81*100)</f>
        <v>124.94261936049058</v>
      </c>
      <c r="M81" s="115"/>
      <c r="N81" s="115"/>
    </row>
    <row r="82" spans="1:14" s="198" customFormat="1" ht="15.75" customHeight="1" outlineLevel="1">
      <c r="A82" s="374" t="s">
        <v>153</v>
      </c>
      <c r="B82" s="295"/>
      <c r="C82" s="375"/>
      <c r="D82" s="295"/>
      <c r="E82" s="149"/>
      <c r="F82" s="150"/>
      <c r="G82" s="150"/>
      <c r="H82" s="151"/>
      <c r="I82" s="151"/>
      <c r="J82" s="151"/>
      <c r="K82" s="233"/>
      <c r="L82" s="234"/>
      <c r="M82" s="115"/>
      <c r="N82" s="115"/>
    </row>
    <row r="83" spans="1:16" ht="15.75" customHeight="1" outlineLevel="2">
      <c r="A83" s="142">
        <v>3700</v>
      </c>
      <c r="B83" s="133">
        <v>6402</v>
      </c>
      <c r="C83" s="144" t="s">
        <v>44</v>
      </c>
      <c r="D83" s="231" t="str">
        <f t="shared" si="0"/>
        <v>222</v>
      </c>
      <c r="E83" s="143">
        <v>2222</v>
      </c>
      <c r="F83" s="144" t="s">
        <v>47</v>
      </c>
      <c r="G83" s="144" t="s">
        <v>55</v>
      </c>
      <c r="H83" s="145"/>
      <c r="I83" s="145">
        <v>1678</v>
      </c>
      <c r="J83" s="145">
        <v>1678</v>
      </c>
      <c r="K83" s="248"/>
      <c r="L83" s="249">
        <f>+J83/I83*100</f>
        <v>100</v>
      </c>
      <c r="M83" s="25"/>
      <c r="N83" s="25"/>
      <c r="O83" s="25"/>
      <c r="P83" s="25"/>
    </row>
    <row r="84" spans="1:16" ht="15.75" customHeight="1" outlineLevel="2">
      <c r="A84" s="142">
        <v>3700</v>
      </c>
      <c r="B84" s="133">
        <v>6402</v>
      </c>
      <c r="C84" s="144" t="s">
        <v>44</v>
      </c>
      <c r="D84" s="231" t="str">
        <f t="shared" si="0"/>
        <v>222</v>
      </c>
      <c r="E84" s="143">
        <v>2223</v>
      </c>
      <c r="F84" s="144" t="s">
        <v>35</v>
      </c>
      <c r="G84" s="144" t="s">
        <v>59</v>
      </c>
      <c r="H84" s="145"/>
      <c r="I84" s="145">
        <v>36281</v>
      </c>
      <c r="J84" s="145">
        <v>36281</v>
      </c>
      <c r="K84" s="248"/>
      <c r="L84" s="249">
        <f>+J84/I84*100</f>
        <v>100</v>
      </c>
      <c r="M84" s="25"/>
      <c r="N84" s="25"/>
      <c r="O84" s="25"/>
      <c r="P84" s="25"/>
    </row>
    <row r="85" spans="1:16" ht="15.75" customHeight="1" outlineLevel="2">
      <c r="A85" s="142">
        <v>3700</v>
      </c>
      <c r="B85" s="133">
        <v>6402</v>
      </c>
      <c r="C85" s="144" t="s">
        <v>44</v>
      </c>
      <c r="D85" s="231" t="str">
        <f t="shared" si="0"/>
        <v>222</v>
      </c>
      <c r="E85" s="143">
        <v>2229</v>
      </c>
      <c r="F85" s="144" t="s">
        <v>36</v>
      </c>
      <c r="G85" s="144" t="s">
        <v>60</v>
      </c>
      <c r="H85" s="145"/>
      <c r="I85" s="145">
        <v>1842</v>
      </c>
      <c r="J85" s="145">
        <v>1840</v>
      </c>
      <c r="K85" s="248"/>
      <c r="L85" s="249">
        <f>+J85/I85*100</f>
        <v>99.8914223669924</v>
      </c>
      <c r="M85" s="25"/>
      <c r="N85" s="25"/>
      <c r="O85" s="25"/>
      <c r="P85" s="25"/>
    </row>
    <row r="86" spans="1:16" ht="15.75" customHeight="1" outlineLevel="1" thickBot="1">
      <c r="A86" s="376"/>
      <c r="B86" s="173"/>
      <c r="C86" s="377"/>
      <c r="D86" s="285" t="s">
        <v>144</v>
      </c>
      <c r="E86" s="378"/>
      <c r="F86" s="377"/>
      <c r="G86" s="377"/>
      <c r="H86" s="163"/>
      <c r="I86" s="163">
        <f>SUBTOTAL(9,I83:I85)</f>
        <v>39801</v>
      </c>
      <c r="J86" s="163">
        <f>SUBTOTAL(9,J83:J85)</f>
        <v>39799</v>
      </c>
      <c r="K86" s="365"/>
      <c r="L86" s="366">
        <f>+J86/I86*100</f>
        <v>99.99497500062813</v>
      </c>
      <c r="M86" s="25"/>
      <c r="N86" s="25"/>
      <c r="O86" s="25"/>
      <c r="P86" s="25"/>
    </row>
    <row r="87" spans="1:16" ht="15.75" customHeight="1" outlineLevel="1">
      <c r="A87" s="166"/>
      <c r="B87" s="289"/>
      <c r="C87" s="169"/>
      <c r="D87" s="290"/>
      <c r="E87" s="168"/>
      <c r="F87" s="169"/>
      <c r="G87" s="169"/>
      <c r="H87" s="170"/>
      <c r="I87" s="170"/>
      <c r="J87" s="170"/>
      <c r="K87" s="292"/>
      <c r="L87" s="293"/>
      <c r="M87" s="25"/>
      <c r="N87" s="25"/>
      <c r="O87" s="25"/>
      <c r="P87" s="25"/>
    </row>
    <row r="88" spans="1:16" s="23" customFormat="1" ht="15.75" customHeight="1" outlineLevel="1">
      <c r="A88" s="367" t="s">
        <v>154</v>
      </c>
      <c r="B88" s="379"/>
      <c r="C88" s="380"/>
      <c r="D88" s="295"/>
      <c r="E88" s="381"/>
      <c r="F88" s="380"/>
      <c r="G88" s="380"/>
      <c r="H88" s="296"/>
      <c r="I88" s="296"/>
      <c r="J88" s="296"/>
      <c r="K88" s="382"/>
      <c r="L88" s="383"/>
      <c r="M88" s="384"/>
      <c r="N88" s="384"/>
      <c r="O88" s="384"/>
      <c r="P88" s="384"/>
    </row>
    <row r="89" spans="1:14" s="297" customFormat="1" ht="15.75" customHeight="1" outlineLevel="2">
      <c r="A89" s="148">
        <v>5400</v>
      </c>
      <c r="B89" s="230">
        <v>2219</v>
      </c>
      <c r="C89" s="150" t="s">
        <v>61</v>
      </c>
      <c r="D89" s="231" t="str">
        <f t="shared" si="0"/>
        <v>231</v>
      </c>
      <c r="E89" s="149">
        <v>2310</v>
      </c>
      <c r="F89" s="150" t="s">
        <v>62</v>
      </c>
      <c r="G89" s="150"/>
      <c r="H89" s="151">
        <v>300</v>
      </c>
      <c r="I89" s="151">
        <v>300</v>
      </c>
      <c r="J89" s="151">
        <v>2885</v>
      </c>
      <c r="K89" s="233">
        <f>J89/H89*100</f>
        <v>961.6666666666667</v>
      </c>
      <c r="L89" s="234">
        <f>J89/I89*100</f>
        <v>961.6666666666667</v>
      </c>
      <c r="M89" s="115"/>
      <c r="N89" s="115"/>
    </row>
    <row r="90" spans="1:14" s="193" customFormat="1" ht="15.75" customHeight="1" outlineLevel="2">
      <c r="A90" s="199">
        <v>8200</v>
      </c>
      <c r="B90" s="195">
        <v>5311</v>
      </c>
      <c r="C90" s="201" t="s">
        <v>76</v>
      </c>
      <c r="D90" s="231" t="str">
        <f t="shared" si="0"/>
        <v>231</v>
      </c>
      <c r="E90" s="200">
        <v>2310</v>
      </c>
      <c r="F90" s="150" t="s">
        <v>62</v>
      </c>
      <c r="G90" s="201"/>
      <c r="H90" s="138">
        <v>100</v>
      </c>
      <c r="I90" s="202">
        <v>100</v>
      </c>
      <c r="J90" s="202">
        <v>282</v>
      </c>
      <c r="K90" s="251">
        <f>J90/H90*100</f>
        <v>282</v>
      </c>
      <c r="L90" s="252">
        <f>J90/I90*100</f>
        <v>282</v>
      </c>
      <c r="M90" s="114"/>
      <c r="N90" s="114"/>
    </row>
    <row r="91" spans="1:14" s="193" customFormat="1" ht="15.75" customHeight="1" outlineLevel="1" thickBot="1">
      <c r="A91" s="385"/>
      <c r="B91" s="210"/>
      <c r="C91" s="386"/>
      <c r="D91" s="285" t="s">
        <v>155</v>
      </c>
      <c r="E91" s="387"/>
      <c r="F91" s="388"/>
      <c r="G91" s="386"/>
      <c r="H91" s="389">
        <f>SUBTOTAL(9,H89:H90)</f>
        <v>400</v>
      </c>
      <c r="I91" s="390">
        <f>SUBTOTAL(9,I89:I90)</f>
        <v>400</v>
      </c>
      <c r="J91" s="390">
        <f>SUBTOTAL(9,J89:J90)</f>
        <v>3167</v>
      </c>
      <c r="K91" s="391">
        <f>J91/H91*100</f>
        <v>791.75</v>
      </c>
      <c r="L91" s="392">
        <f>J91/I91*100</f>
        <v>791.75</v>
      </c>
      <c r="M91" s="114"/>
      <c r="N91" s="114"/>
    </row>
    <row r="92" spans="1:14" s="193" customFormat="1" ht="15.75" customHeight="1" outlineLevel="1">
      <c r="A92" s="393"/>
      <c r="B92" s="394"/>
      <c r="C92" s="395"/>
      <c r="D92" s="290"/>
      <c r="E92" s="396"/>
      <c r="F92" s="397"/>
      <c r="G92" s="395"/>
      <c r="H92" s="398"/>
      <c r="I92" s="399"/>
      <c r="J92" s="399"/>
      <c r="K92" s="400"/>
      <c r="L92" s="401"/>
      <c r="M92" s="114"/>
      <c r="N92" s="114"/>
    </row>
    <row r="93" spans="1:14" s="20" customFormat="1" ht="15.75" customHeight="1" outlineLevel="1">
      <c r="A93" s="402" t="s">
        <v>156</v>
      </c>
      <c r="B93" s="403"/>
      <c r="C93" s="404"/>
      <c r="D93" s="295"/>
      <c r="E93" s="405"/>
      <c r="F93" s="375"/>
      <c r="G93" s="404"/>
      <c r="H93" s="206"/>
      <c r="I93" s="207"/>
      <c r="J93" s="207"/>
      <c r="K93" s="406"/>
      <c r="L93" s="407"/>
      <c r="M93" s="408"/>
      <c r="N93" s="408"/>
    </row>
    <row r="94" spans="1:14" s="193" customFormat="1" ht="15.75" customHeight="1" outlineLevel="2">
      <c r="A94" s="199">
        <v>7300</v>
      </c>
      <c r="B94" s="195">
        <v>3319</v>
      </c>
      <c r="C94" s="201" t="s">
        <v>80</v>
      </c>
      <c r="D94" s="231" t="str">
        <f t="shared" si="0"/>
        <v>232</v>
      </c>
      <c r="E94" s="200">
        <v>2321</v>
      </c>
      <c r="F94" s="201" t="s">
        <v>81</v>
      </c>
      <c r="G94" s="201"/>
      <c r="H94" s="138"/>
      <c r="I94" s="202">
        <v>50</v>
      </c>
      <c r="J94" s="202">
        <v>50</v>
      </c>
      <c r="K94" s="251"/>
      <c r="L94" s="252">
        <f>J94/I94*100</f>
        <v>100</v>
      </c>
      <c r="M94" s="114"/>
      <c r="N94" s="114"/>
    </row>
    <row r="95" spans="1:14" s="193" customFormat="1" ht="15.75" customHeight="1" outlineLevel="2">
      <c r="A95" s="199">
        <v>8200</v>
      </c>
      <c r="B95" s="195">
        <v>5311</v>
      </c>
      <c r="C95" s="201" t="s">
        <v>76</v>
      </c>
      <c r="D95" s="231" t="str">
        <f t="shared" si="0"/>
        <v>232</v>
      </c>
      <c r="E95" s="200">
        <v>2321</v>
      </c>
      <c r="F95" s="201" t="s">
        <v>81</v>
      </c>
      <c r="G95" s="201"/>
      <c r="H95" s="138"/>
      <c r="I95" s="202">
        <v>200</v>
      </c>
      <c r="J95" s="202">
        <v>200</v>
      </c>
      <c r="K95" s="251"/>
      <c r="L95" s="252">
        <f>J95/I95*100</f>
        <v>100</v>
      </c>
      <c r="M95" s="114"/>
      <c r="N95" s="114"/>
    </row>
    <row r="96" spans="1:14" s="193" customFormat="1" ht="15.75" customHeight="1" outlineLevel="2">
      <c r="A96" s="199">
        <v>5700</v>
      </c>
      <c r="B96" s="195">
        <v>3633</v>
      </c>
      <c r="C96" s="201" t="s">
        <v>115</v>
      </c>
      <c r="D96" s="231" t="str">
        <f t="shared" si="0"/>
        <v>232</v>
      </c>
      <c r="E96" s="200">
        <v>2324</v>
      </c>
      <c r="F96" s="201" t="s">
        <v>34</v>
      </c>
      <c r="G96" s="201" t="s">
        <v>116</v>
      </c>
      <c r="H96" s="138">
        <v>150</v>
      </c>
      <c r="I96" s="202">
        <v>150</v>
      </c>
      <c r="J96" s="202">
        <v>181</v>
      </c>
      <c r="K96" s="251">
        <f>J96/H96*100</f>
        <v>120.66666666666667</v>
      </c>
      <c r="L96" s="252">
        <f>J96/I96*100</f>
        <v>120.66666666666667</v>
      </c>
      <c r="M96" s="114"/>
      <c r="N96" s="114"/>
    </row>
    <row r="97" spans="1:14" s="193" customFormat="1" ht="15.75" customHeight="1" outlineLevel="2">
      <c r="A97" s="199">
        <v>5100</v>
      </c>
      <c r="B97" s="195">
        <v>3725</v>
      </c>
      <c r="C97" s="201" t="s">
        <v>40</v>
      </c>
      <c r="D97" s="231" t="str">
        <f aca="true" t="shared" si="2" ref="D97:D142">MID(E97,1,3)</f>
        <v>232</v>
      </c>
      <c r="E97" s="200">
        <v>2324</v>
      </c>
      <c r="F97" s="201" t="s">
        <v>34</v>
      </c>
      <c r="G97" s="201"/>
      <c r="H97" s="138"/>
      <c r="I97" s="202"/>
      <c r="J97" s="202">
        <v>4004</v>
      </c>
      <c r="K97" s="251"/>
      <c r="L97" s="252"/>
      <c r="M97" s="114"/>
      <c r="N97" s="114"/>
    </row>
    <row r="98" spans="1:14" s="244" customFormat="1" ht="15.75" customHeight="1" outlineLevel="2">
      <c r="A98" s="132">
        <v>7200</v>
      </c>
      <c r="B98" s="243">
        <v>4329</v>
      </c>
      <c r="C98" s="135" t="s">
        <v>91</v>
      </c>
      <c r="D98" s="231" t="str">
        <f t="shared" si="2"/>
        <v>232</v>
      </c>
      <c r="E98" s="134">
        <v>2324</v>
      </c>
      <c r="F98" s="201" t="s">
        <v>34</v>
      </c>
      <c r="G98" s="136"/>
      <c r="H98" s="137"/>
      <c r="I98" s="137"/>
      <c r="J98" s="137">
        <v>17</v>
      </c>
      <c r="K98" s="240"/>
      <c r="L98" s="241"/>
      <c r="M98" s="141"/>
      <c r="N98" s="141"/>
    </row>
    <row r="99" spans="1:14" s="193" customFormat="1" ht="15.75" customHeight="1" outlineLevel="2">
      <c r="A99" s="199">
        <v>8200</v>
      </c>
      <c r="B99" s="195">
        <v>5311</v>
      </c>
      <c r="C99" s="201" t="s">
        <v>76</v>
      </c>
      <c r="D99" s="231" t="str">
        <f t="shared" si="2"/>
        <v>232</v>
      </c>
      <c r="E99" s="200">
        <v>2324</v>
      </c>
      <c r="F99" s="201" t="s">
        <v>34</v>
      </c>
      <c r="G99" s="201"/>
      <c r="H99" s="138"/>
      <c r="I99" s="202"/>
      <c r="J99" s="202">
        <v>58</v>
      </c>
      <c r="K99" s="251"/>
      <c r="L99" s="252"/>
      <c r="M99" s="114"/>
      <c r="N99" s="114"/>
    </row>
    <row r="100" spans="1:14" s="244" customFormat="1" ht="15.75" customHeight="1" outlineLevel="2">
      <c r="A100" s="253">
        <v>3200</v>
      </c>
      <c r="B100" s="254">
        <v>6171</v>
      </c>
      <c r="C100" s="255" t="s">
        <v>6</v>
      </c>
      <c r="D100" s="231" t="str">
        <f t="shared" si="2"/>
        <v>232</v>
      </c>
      <c r="E100" s="256">
        <v>2324</v>
      </c>
      <c r="F100" s="255" t="s">
        <v>34</v>
      </c>
      <c r="G100" s="255"/>
      <c r="H100" s="257"/>
      <c r="I100" s="257"/>
      <c r="J100" s="257">
        <v>683</v>
      </c>
      <c r="K100" s="240"/>
      <c r="L100" s="241"/>
      <c r="M100" s="141"/>
      <c r="N100" s="141"/>
    </row>
    <row r="101" spans="1:16" ht="15.75" customHeight="1" outlineLevel="2">
      <c r="A101" s="245">
        <v>3700</v>
      </c>
      <c r="B101" s="133">
        <v>6171</v>
      </c>
      <c r="C101" s="144" t="s">
        <v>6</v>
      </c>
      <c r="D101" s="231" t="str">
        <f t="shared" si="2"/>
        <v>232</v>
      </c>
      <c r="E101" s="143">
        <v>2324</v>
      </c>
      <c r="F101" s="144" t="s">
        <v>34</v>
      </c>
      <c r="G101" s="144" t="s">
        <v>54</v>
      </c>
      <c r="H101" s="145"/>
      <c r="I101" s="145"/>
      <c r="J101" s="145">
        <v>43</v>
      </c>
      <c r="K101" s="248"/>
      <c r="L101" s="249"/>
      <c r="M101" s="25"/>
      <c r="N101" s="25"/>
      <c r="O101" s="25"/>
      <c r="P101" s="25"/>
    </row>
    <row r="102" spans="1:16" ht="15.75" customHeight="1" outlineLevel="2">
      <c r="A102" s="245">
        <v>6200</v>
      </c>
      <c r="B102" s="133">
        <v>6171</v>
      </c>
      <c r="C102" s="144" t="s">
        <v>6</v>
      </c>
      <c r="D102" s="231" t="str">
        <f t="shared" si="2"/>
        <v>232</v>
      </c>
      <c r="E102" s="143">
        <v>2324</v>
      </c>
      <c r="F102" s="201" t="s">
        <v>34</v>
      </c>
      <c r="G102" s="144"/>
      <c r="H102" s="145"/>
      <c r="I102" s="145"/>
      <c r="J102" s="145">
        <v>35</v>
      </c>
      <c r="K102" s="248"/>
      <c r="L102" s="249"/>
      <c r="M102" s="25"/>
      <c r="N102" s="25"/>
      <c r="O102" s="25"/>
      <c r="P102" s="25"/>
    </row>
    <row r="103" spans="1:14" s="198" customFormat="1" ht="15.75" customHeight="1" outlineLevel="2">
      <c r="A103" s="148">
        <v>7100</v>
      </c>
      <c r="B103" s="231">
        <v>6171</v>
      </c>
      <c r="C103" s="150" t="s">
        <v>6</v>
      </c>
      <c r="D103" s="231" t="str">
        <f t="shared" si="2"/>
        <v>232</v>
      </c>
      <c r="E103" s="149">
        <v>2324</v>
      </c>
      <c r="F103" s="150" t="s">
        <v>34</v>
      </c>
      <c r="G103" s="150"/>
      <c r="H103" s="151"/>
      <c r="I103" s="151">
        <v>46</v>
      </c>
      <c r="J103" s="151">
        <v>62</v>
      </c>
      <c r="K103" s="233"/>
      <c r="L103" s="252">
        <f>J103/I103*100</f>
        <v>134.7826086956522</v>
      </c>
      <c r="M103" s="115"/>
      <c r="N103" s="115"/>
    </row>
    <row r="104" spans="1:16" ht="15.75" customHeight="1" outlineLevel="2">
      <c r="A104" s="142">
        <v>3700</v>
      </c>
      <c r="B104" s="133">
        <v>6409</v>
      </c>
      <c r="C104" s="144" t="s">
        <v>48</v>
      </c>
      <c r="D104" s="231" t="str">
        <f t="shared" si="2"/>
        <v>232</v>
      </c>
      <c r="E104" s="143">
        <v>2324</v>
      </c>
      <c r="F104" s="144" t="s">
        <v>34</v>
      </c>
      <c r="G104" s="144" t="s">
        <v>49</v>
      </c>
      <c r="H104" s="145"/>
      <c r="I104" s="145"/>
      <c r="J104" s="145">
        <v>466</v>
      </c>
      <c r="K104" s="248"/>
      <c r="L104" s="249"/>
      <c r="M104" s="25"/>
      <c r="N104" s="25"/>
      <c r="O104" s="25"/>
      <c r="P104" s="25"/>
    </row>
    <row r="105" spans="1:16" ht="15.75" customHeight="1" outlineLevel="2">
      <c r="A105" s="142">
        <v>3700</v>
      </c>
      <c r="B105" s="133">
        <v>6399</v>
      </c>
      <c r="C105" s="144" t="s">
        <v>10</v>
      </c>
      <c r="D105" s="231" t="str">
        <f t="shared" si="2"/>
        <v>232</v>
      </c>
      <c r="E105" s="143">
        <v>2328</v>
      </c>
      <c r="F105" s="144" t="s">
        <v>183</v>
      </c>
      <c r="G105" s="144"/>
      <c r="H105" s="145"/>
      <c r="I105" s="145"/>
      <c r="J105" s="145">
        <v>313</v>
      </c>
      <c r="K105" s="248"/>
      <c r="L105" s="249"/>
      <c r="M105" s="25"/>
      <c r="N105" s="25"/>
      <c r="O105" s="25"/>
      <c r="P105" s="25"/>
    </row>
    <row r="106" spans="1:14" s="242" customFormat="1" ht="15.75" customHeight="1" outlineLevel="2">
      <c r="A106" s="235">
        <v>6100</v>
      </c>
      <c r="B106" s="236">
        <v>2140</v>
      </c>
      <c r="C106" s="136" t="s">
        <v>104</v>
      </c>
      <c r="D106" s="231" t="str">
        <f t="shared" si="2"/>
        <v>232</v>
      </c>
      <c r="E106" s="237">
        <v>2329</v>
      </c>
      <c r="F106" s="255" t="s">
        <v>85</v>
      </c>
      <c r="G106" s="136"/>
      <c r="H106" s="238">
        <v>100</v>
      </c>
      <c r="I106" s="239">
        <v>100</v>
      </c>
      <c r="J106" s="239">
        <v>1</v>
      </c>
      <c r="K106" s="240">
        <f>IF(H106=0,0,J106/H106*100)</f>
        <v>1</v>
      </c>
      <c r="L106" s="252">
        <f>J106/I106*100</f>
        <v>1</v>
      </c>
      <c r="M106" s="114"/>
      <c r="N106" s="114"/>
    </row>
    <row r="107" spans="1:14" s="244" customFormat="1" ht="15.75" customHeight="1" outlineLevel="2">
      <c r="A107" s="132">
        <v>7499</v>
      </c>
      <c r="B107" s="243">
        <v>3299</v>
      </c>
      <c r="C107" s="135" t="s">
        <v>99</v>
      </c>
      <c r="D107" s="231" t="str">
        <f t="shared" si="2"/>
        <v>232</v>
      </c>
      <c r="E107" s="134">
        <v>2329</v>
      </c>
      <c r="F107" s="135" t="s">
        <v>89</v>
      </c>
      <c r="G107" s="136"/>
      <c r="H107" s="137"/>
      <c r="I107" s="137"/>
      <c r="J107" s="137">
        <v>224</v>
      </c>
      <c r="K107" s="240"/>
      <c r="L107" s="241"/>
      <c r="M107" s="141"/>
      <c r="N107" s="141"/>
    </row>
    <row r="108" spans="1:14" s="244" customFormat="1" ht="15.75" customHeight="1" outlineLevel="2">
      <c r="A108" s="132">
        <v>7500</v>
      </c>
      <c r="B108" s="243">
        <v>3322</v>
      </c>
      <c r="C108" s="135" t="s">
        <v>82</v>
      </c>
      <c r="D108" s="231" t="str">
        <f t="shared" si="2"/>
        <v>232</v>
      </c>
      <c r="E108" s="134">
        <v>2329</v>
      </c>
      <c r="F108" s="135" t="s">
        <v>89</v>
      </c>
      <c r="G108" s="136"/>
      <c r="H108" s="137"/>
      <c r="I108" s="137"/>
      <c r="J108" s="137">
        <v>40</v>
      </c>
      <c r="K108" s="240"/>
      <c r="L108" s="241"/>
      <c r="M108" s="141"/>
      <c r="N108" s="141"/>
    </row>
    <row r="109" spans="1:14" s="244" customFormat="1" ht="15.75" customHeight="1" outlineLevel="2">
      <c r="A109" s="132">
        <v>7100</v>
      </c>
      <c r="B109" s="243">
        <v>3599</v>
      </c>
      <c r="C109" s="135" t="s">
        <v>176</v>
      </c>
      <c r="D109" s="231" t="str">
        <f t="shared" si="2"/>
        <v>232</v>
      </c>
      <c r="E109" s="134">
        <v>2329</v>
      </c>
      <c r="F109" s="135" t="s">
        <v>89</v>
      </c>
      <c r="G109" s="136"/>
      <c r="H109" s="137"/>
      <c r="I109" s="137"/>
      <c r="J109" s="137">
        <v>11</v>
      </c>
      <c r="K109" s="240"/>
      <c r="L109" s="241"/>
      <c r="M109" s="141"/>
      <c r="N109" s="141"/>
    </row>
    <row r="110" spans="1:14" s="198" customFormat="1" ht="15.75" customHeight="1" outlineLevel="2">
      <c r="A110" s="148">
        <v>6300</v>
      </c>
      <c r="B110" s="230">
        <v>3612</v>
      </c>
      <c r="C110" s="150" t="s">
        <v>31</v>
      </c>
      <c r="D110" s="231" t="str">
        <f t="shared" si="2"/>
        <v>232</v>
      </c>
      <c r="E110" s="149">
        <v>2329</v>
      </c>
      <c r="F110" s="135" t="s">
        <v>89</v>
      </c>
      <c r="G110" s="150"/>
      <c r="H110" s="151"/>
      <c r="I110" s="151"/>
      <c r="J110" s="151">
        <v>118</v>
      </c>
      <c r="K110" s="233"/>
      <c r="L110" s="234"/>
      <c r="M110" s="115"/>
      <c r="N110" s="115"/>
    </row>
    <row r="111" spans="1:16" ht="15.75" customHeight="1" outlineLevel="2">
      <c r="A111" s="245">
        <v>3700</v>
      </c>
      <c r="B111" s="133">
        <v>3725</v>
      </c>
      <c r="C111" s="144" t="s">
        <v>40</v>
      </c>
      <c r="D111" s="231" t="str">
        <f t="shared" si="2"/>
        <v>232</v>
      </c>
      <c r="E111" s="143">
        <v>2329</v>
      </c>
      <c r="F111" s="135" t="s">
        <v>89</v>
      </c>
      <c r="G111" s="144" t="s">
        <v>52</v>
      </c>
      <c r="H111" s="145"/>
      <c r="I111" s="145"/>
      <c r="J111" s="145">
        <v>244</v>
      </c>
      <c r="K111" s="248"/>
      <c r="L111" s="249"/>
      <c r="M111" s="25"/>
      <c r="N111" s="25"/>
      <c r="O111" s="25"/>
      <c r="P111" s="25"/>
    </row>
    <row r="112" spans="1:14" s="250" customFormat="1" ht="15.75" customHeight="1" outlineLevel="2">
      <c r="A112" s="245">
        <v>5100</v>
      </c>
      <c r="B112" s="246">
        <v>3725</v>
      </c>
      <c r="C112" s="232" t="s">
        <v>123</v>
      </c>
      <c r="D112" s="231" t="str">
        <f t="shared" si="2"/>
        <v>232</v>
      </c>
      <c r="E112" s="247">
        <v>2329</v>
      </c>
      <c r="F112" s="135" t="s">
        <v>89</v>
      </c>
      <c r="G112" s="232"/>
      <c r="H112" s="145"/>
      <c r="I112" s="145"/>
      <c r="J112" s="145">
        <v>232</v>
      </c>
      <c r="K112" s="248"/>
      <c r="L112" s="249"/>
      <c r="M112" s="25"/>
      <c r="N112" s="25"/>
    </row>
    <row r="113" spans="1:14" s="250" customFormat="1" ht="15.75" customHeight="1" outlineLevel="2">
      <c r="A113" s="245">
        <v>7200</v>
      </c>
      <c r="B113" s="246">
        <v>4312</v>
      </c>
      <c r="C113" s="232" t="s">
        <v>177</v>
      </c>
      <c r="D113" s="231" t="str">
        <f t="shared" si="2"/>
        <v>232</v>
      </c>
      <c r="E113" s="247">
        <v>2329</v>
      </c>
      <c r="F113" s="135" t="s">
        <v>89</v>
      </c>
      <c r="G113" s="232"/>
      <c r="H113" s="145"/>
      <c r="I113" s="145">
        <v>141</v>
      </c>
      <c r="J113" s="145">
        <v>404</v>
      </c>
      <c r="K113" s="251"/>
      <c r="L113" s="252">
        <f aca="true" t="shared" si="3" ref="L113:L118">J113/I113*100</f>
        <v>286.5248226950355</v>
      </c>
      <c r="M113" s="25"/>
      <c r="N113" s="25"/>
    </row>
    <row r="114" spans="1:14" s="244" customFormat="1" ht="15.75" customHeight="1" outlineLevel="2">
      <c r="A114" s="132">
        <v>7200</v>
      </c>
      <c r="B114" s="243">
        <v>4313</v>
      </c>
      <c r="C114" s="135" t="s">
        <v>143</v>
      </c>
      <c r="D114" s="231" t="str">
        <f t="shared" si="2"/>
        <v>232</v>
      </c>
      <c r="E114" s="134">
        <v>2329</v>
      </c>
      <c r="F114" s="135" t="s">
        <v>89</v>
      </c>
      <c r="G114" s="136"/>
      <c r="H114" s="137"/>
      <c r="I114" s="137">
        <v>6</v>
      </c>
      <c r="J114" s="137">
        <v>292</v>
      </c>
      <c r="K114" s="251"/>
      <c r="L114" s="252">
        <f t="shared" si="3"/>
        <v>4866.666666666666</v>
      </c>
      <c r="M114" s="141"/>
      <c r="N114" s="141"/>
    </row>
    <row r="115" spans="1:14" s="244" customFormat="1" ht="15.75" customHeight="1" outlineLevel="2">
      <c r="A115" s="132">
        <v>7200</v>
      </c>
      <c r="B115" s="243">
        <v>4316</v>
      </c>
      <c r="C115" s="135" t="s">
        <v>178</v>
      </c>
      <c r="D115" s="231" t="str">
        <f t="shared" si="2"/>
        <v>232</v>
      </c>
      <c r="E115" s="134">
        <v>2329</v>
      </c>
      <c r="F115" s="135" t="s">
        <v>89</v>
      </c>
      <c r="G115" s="136"/>
      <c r="H115" s="137"/>
      <c r="I115" s="137">
        <v>315</v>
      </c>
      <c r="J115" s="137">
        <v>315</v>
      </c>
      <c r="K115" s="251"/>
      <c r="L115" s="252">
        <f t="shared" si="3"/>
        <v>100</v>
      </c>
      <c r="M115" s="141"/>
      <c r="N115" s="141"/>
    </row>
    <row r="116" spans="1:14" s="244" customFormat="1" ht="15.75" customHeight="1" outlineLevel="2">
      <c r="A116" s="132">
        <v>7200</v>
      </c>
      <c r="B116" s="243">
        <v>4319</v>
      </c>
      <c r="C116" s="135" t="s">
        <v>101</v>
      </c>
      <c r="D116" s="231" t="str">
        <f t="shared" si="2"/>
        <v>232</v>
      </c>
      <c r="E116" s="134">
        <v>2329</v>
      </c>
      <c r="F116" s="135" t="s">
        <v>89</v>
      </c>
      <c r="G116" s="136"/>
      <c r="H116" s="137"/>
      <c r="I116" s="137">
        <v>6</v>
      </c>
      <c r="J116" s="137">
        <v>10</v>
      </c>
      <c r="K116" s="251"/>
      <c r="L116" s="252">
        <f t="shared" si="3"/>
        <v>166.66666666666669</v>
      </c>
      <c r="M116" s="141"/>
      <c r="N116" s="141"/>
    </row>
    <row r="117" spans="1:14" s="244" customFormat="1" ht="15.75" customHeight="1" outlineLevel="2">
      <c r="A117" s="132">
        <v>7200</v>
      </c>
      <c r="B117" s="243">
        <v>4339</v>
      </c>
      <c r="C117" s="135" t="s">
        <v>179</v>
      </c>
      <c r="D117" s="231" t="str">
        <f t="shared" si="2"/>
        <v>232</v>
      </c>
      <c r="E117" s="134">
        <v>2329</v>
      </c>
      <c r="F117" s="135" t="s">
        <v>89</v>
      </c>
      <c r="G117" s="136"/>
      <c r="H117" s="137"/>
      <c r="I117" s="137">
        <v>3</v>
      </c>
      <c r="J117" s="137">
        <v>4</v>
      </c>
      <c r="K117" s="251"/>
      <c r="L117" s="252">
        <f t="shared" si="3"/>
        <v>133.33333333333331</v>
      </c>
      <c r="M117" s="141"/>
      <c r="N117" s="141"/>
    </row>
    <row r="118" spans="1:14" s="244" customFormat="1" ht="15.75" customHeight="1" outlineLevel="2">
      <c r="A118" s="132">
        <v>7200</v>
      </c>
      <c r="B118" s="243">
        <v>4341</v>
      </c>
      <c r="C118" s="135" t="s">
        <v>180</v>
      </c>
      <c r="D118" s="231" t="str">
        <f t="shared" si="2"/>
        <v>232</v>
      </c>
      <c r="E118" s="134">
        <v>2329</v>
      </c>
      <c r="F118" s="135" t="s">
        <v>89</v>
      </c>
      <c r="G118" s="136"/>
      <c r="H118" s="137"/>
      <c r="I118" s="137">
        <v>7</v>
      </c>
      <c r="J118" s="137">
        <v>7</v>
      </c>
      <c r="K118" s="251"/>
      <c r="L118" s="252">
        <f t="shared" si="3"/>
        <v>100</v>
      </c>
      <c r="M118" s="141"/>
      <c r="N118" s="141"/>
    </row>
    <row r="119" spans="1:14" s="244" customFormat="1" ht="15.75" customHeight="1" outlineLevel="2">
      <c r="A119" s="132">
        <v>7200</v>
      </c>
      <c r="B119" s="243">
        <v>4346</v>
      </c>
      <c r="C119" s="135" t="s">
        <v>93</v>
      </c>
      <c r="D119" s="231" t="str">
        <f t="shared" si="2"/>
        <v>232</v>
      </c>
      <c r="E119" s="134">
        <v>2329</v>
      </c>
      <c r="F119" s="135" t="s">
        <v>89</v>
      </c>
      <c r="G119" s="136"/>
      <c r="H119" s="137"/>
      <c r="I119" s="137"/>
      <c r="J119" s="137">
        <v>38</v>
      </c>
      <c r="K119" s="240"/>
      <c r="L119" s="241"/>
      <c r="M119" s="141"/>
      <c r="N119" s="141"/>
    </row>
    <row r="120" spans="1:14" s="244" customFormat="1" ht="15.75" customHeight="1" outlineLevel="2">
      <c r="A120" s="253">
        <v>3600</v>
      </c>
      <c r="B120" s="368">
        <v>5212</v>
      </c>
      <c r="C120" s="255" t="s">
        <v>90</v>
      </c>
      <c r="D120" s="231" t="str">
        <f t="shared" si="2"/>
        <v>232</v>
      </c>
      <c r="E120" s="256">
        <v>2329</v>
      </c>
      <c r="F120" s="135" t="s">
        <v>89</v>
      </c>
      <c r="G120" s="255"/>
      <c r="H120" s="257"/>
      <c r="I120" s="239"/>
      <c r="J120" s="239">
        <v>84</v>
      </c>
      <c r="K120" s="240"/>
      <c r="L120" s="241"/>
      <c r="M120" s="141"/>
      <c r="N120" s="141"/>
    </row>
    <row r="121" spans="1:14" s="193" customFormat="1" ht="15.75" customHeight="1" outlineLevel="2">
      <c r="A121" s="199">
        <v>8200</v>
      </c>
      <c r="B121" s="195">
        <v>5311</v>
      </c>
      <c r="C121" s="201" t="s">
        <v>76</v>
      </c>
      <c r="D121" s="231" t="str">
        <f t="shared" si="2"/>
        <v>232</v>
      </c>
      <c r="E121" s="200">
        <v>2329</v>
      </c>
      <c r="F121" s="135" t="s">
        <v>89</v>
      </c>
      <c r="G121" s="201"/>
      <c r="H121" s="138">
        <v>250</v>
      </c>
      <c r="I121" s="202">
        <v>250</v>
      </c>
      <c r="J121" s="202">
        <v>187</v>
      </c>
      <c r="K121" s="251">
        <f>J121/H121*100</f>
        <v>74.8</v>
      </c>
      <c r="L121" s="252">
        <f>J121/I121*100</f>
        <v>74.8</v>
      </c>
      <c r="M121" s="114"/>
      <c r="N121" s="114"/>
    </row>
    <row r="122" spans="1:14" s="244" customFormat="1" ht="15.75" customHeight="1" outlineLevel="2">
      <c r="A122" s="253">
        <v>3200</v>
      </c>
      <c r="B122" s="254">
        <v>6171</v>
      </c>
      <c r="C122" s="255" t="s">
        <v>6</v>
      </c>
      <c r="D122" s="231" t="str">
        <f t="shared" si="2"/>
        <v>232</v>
      </c>
      <c r="E122" s="256">
        <v>2329</v>
      </c>
      <c r="F122" s="135" t="s">
        <v>89</v>
      </c>
      <c r="G122" s="255"/>
      <c r="H122" s="257">
        <v>300</v>
      </c>
      <c r="I122" s="257">
        <v>300</v>
      </c>
      <c r="J122" s="257">
        <v>2412</v>
      </c>
      <c r="K122" s="240">
        <f>IF(H122=0,0,J122/H122*100)</f>
        <v>803.9999999999999</v>
      </c>
      <c r="L122" s="241">
        <f>IF(I122=0,0,J122/I122*100)</f>
        <v>803.9999999999999</v>
      </c>
      <c r="M122" s="141"/>
      <c r="N122" s="141"/>
    </row>
    <row r="123" spans="1:14" s="244" customFormat="1" ht="15.75" customHeight="1" outlineLevel="2">
      <c r="A123" s="409">
        <v>3300</v>
      </c>
      <c r="B123" s="254">
        <v>6171</v>
      </c>
      <c r="C123" s="255" t="s">
        <v>6</v>
      </c>
      <c r="D123" s="231" t="str">
        <f t="shared" si="2"/>
        <v>232</v>
      </c>
      <c r="E123" s="256">
        <v>2329</v>
      </c>
      <c r="F123" s="135" t="s">
        <v>89</v>
      </c>
      <c r="G123" s="255"/>
      <c r="H123" s="257"/>
      <c r="I123" s="239"/>
      <c r="J123" s="239">
        <v>317</v>
      </c>
      <c r="K123" s="240"/>
      <c r="L123" s="241"/>
      <c r="M123" s="141"/>
      <c r="N123" s="141"/>
    </row>
    <row r="124" spans="1:16" ht="15.75" customHeight="1" outlineLevel="2">
      <c r="A124" s="245">
        <v>3700</v>
      </c>
      <c r="B124" s="133">
        <v>6171</v>
      </c>
      <c r="C124" s="144" t="s">
        <v>6</v>
      </c>
      <c r="D124" s="231" t="str">
        <f t="shared" si="2"/>
        <v>232</v>
      </c>
      <c r="E124" s="143">
        <v>2329</v>
      </c>
      <c r="F124" s="135" t="s">
        <v>89</v>
      </c>
      <c r="G124" s="144" t="s">
        <v>51</v>
      </c>
      <c r="H124" s="145"/>
      <c r="I124" s="145"/>
      <c r="J124" s="145">
        <v>187</v>
      </c>
      <c r="K124" s="240"/>
      <c r="L124" s="241"/>
      <c r="M124" s="25"/>
      <c r="N124" s="25"/>
      <c r="O124" s="25"/>
      <c r="P124" s="25"/>
    </row>
    <row r="125" spans="1:16" ht="15.75" customHeight="1" outlineLevel="2">
      <c r="A125" s="245">
        <v>5600</v>
      </c>
      <c r="B125" s="133">
        <v>6171</v>
      </c>
      <c r="C125" s="144" t="s">
        <v>6</v>
      </c>
      <c r="D125" s="231" t="str">
        <f t="shared" si="2"/>
        <v>232</v>
      </c>
      <c r="E125" s="143">
        <v>2329</v>
      </c>
      <c r="F125" s="135" t="s">
        <v>89</v>
      </c>
      <c r="G125" s="144"/>
      <c r="H125" s="145"/>
      <c r="I125" s="145"/>
      <c r="J125" s="145">
        <v>26</v>
      </c>
      <c r="K125" s="240"/>
      <c r="L125" s="241"/>
      <c r="M125" s="25"/>
      <c r="N125" s="25"/>
      <c r="O125" s="25"/>
      <c r="P125" s="25"/>
    </row>
    <row r="126" spans="1:14" s="244" customFormat="1" ht="15.75" customHeight="1" outlineLevel="2">
      <c r="A126" s="132">
        <v>7400</v>
      </c>
      <c r="B126" s="243">
        <v>6171</v>
      </c>
      <c r="C126" s="135" t="s">
        <v>6</v>
      </c>
      <c r="D126" s="231" t="str">
        <f t="shared" si="2"/>
        <v>232</v>
      </c>
      <c r="E126" s="134">
        <v>2329</v>
      </c>
      <c r="F126" s="135" t="s">
        <v>89</v>
      </c>
      <c r="G126" s="136"/>
      <c r="H126" s="137"/>
      <c r="I126" s="137"/>
      <c r="J126" s="137">
        <v>24</v>
      </c>
      <c r="K126" s="240"/>
      <c r="L126" s="241"/>
      <c r="M126" s="141"/>
      <c r="N126" s="141"/>
    </row>
    <row r="127" spans="1:14" s="244" customFormat="1" ht="15.75" customHeight="1" outlineLevel="2">
      <c r="A127" s="253">
        <v>8300</v>
      </c>
      <c r="B127" s="368">
        <v>6171</v>
      </c>
      <c r="C127" s="136" t="s">
        <v>6</v>
      </c>
      <c r="D127" s="231" t="str">
        <f t="shared" si="2"/>
        <v>232</v>
      </c>
      <c r="E127" s="256">
        <v>2329</v>
      </c>
      <c r="F127" s="135" t="s">
        <v>89</v>
      </c>
      <c r="G127" s="255"/>
      <c r="H127" s="238"/>
      <c r="I127" s="238"/>
      <c r="J127" s="238">
        <v>64</v>
      </c>
      <c r="K127" s="240"/>
      <c r="L127" s="241"/>
      <c r="M127" s="141"/>
      <c r="N127" s="141"/>
    </row>
    <row r="128" spans="1:14" s="419" customFormat="1" ht="15.75" customHeight="1" outlineLevel="2">
      <c r="A128" s="410">
        <v>5100</v>
      </c>
      <c r="B128" s="411">
        <v>3749</v>
      </c>
      <c r="C128" s="412" t="s">
        <v>127</v>
      </c>
      <c r="D128" s="413" t="str">
        <f t="shared" si="2"/>
        <v>233</v>
      </c>
      <c r="E128" s="414">
        <v>2333</v>
      </c>
      <c r="F128" s="412" t="s">
        <v>128</v>
      </c>
      <c r="G128" s="412"/>
      <c r="H128" s="415">
        <v>30</v>
      </c>
      <c r="I128" s="415">
        <v>30</v>
      </c>
      <c r="J128" s="415">
        <v>152</v>
      </c>
      <c r="K128" s="416">
        <f>+J128/H128*100</f>
        <v>506.66666666666663</v>
      </c>
      <c r="L128" s="417">
        <f>+J128/I128*100</f>
        <v>506.66666666666663</v>
      </c>
      <c r="M128" s="418"/>
      <c r="N128" s="418"/>
    </row>
    <row r="129" spans="1:14" s="244" customFormat="1" ht="15.75" customHeight="1" outlineLevel="1" thickBot="1">
      <c r="A129" s="420"/>
      <c r="B129" s="421"/>
      <c r="C129" s="422"/>
      <c r="D129" s="285" t="s">
        <v>157</v>
      </c>
      <c r="E129" s="423"/>
      <c r="F129" s="424"/>
      <c r="G129" s="425"/>
      <c r="H129" s="264">
        <f>SUBTOTAL(9,H94:H128)</f>
        <v>830</v>
      </c>
      <c r="I129" s="264">
        <f>SUBTOTAL(9,I94:I128)</f>
        <v>1604</v>
      </c>
      <c r="J129" s="264">
        <f>SUBTOTAL(9,J94:J128)</f>
        <v>11505</v>
      </c>
      <c r="K129" s="265">
        <f>IF(H129=0,0,J129/H129*100)</f>
        <v>1386.1445783132529</v>
      </c>
      <c r="L129" s="266">
        <f>IF(I129=0,0,J129/I129*100)</f>
        <v>717.2693266832918</v>
      </c>
      <c r="M129" s="141"/>
      <c r="N129" s="141">
        <v>8714</v>
      </c>
    </row>
    <row r="130" spans="1:14" s="244" customFormat="1" ht="15.75" customHeight="1" outlineLevel="1">
      <c r="A130" s="426"/>
      <c r="B130" s="427"/>
      <c r="C130" s="428"/>
      <c r="D130" s="429"/>
      <c r="E130" s="271"/>
      <c r="F130" s="430"/>
      <c r="G130" s="269"/>
      <c r="H130" s="431"/>
      <c r="I130" s="431"/>
      <c r="J130" s="431"/>
      <c r="K130" s="432"/>
      <c r="L130" s="433"/>
      <c r="M130" s="141"/>
      <c r="N130" s="141">
        <v>152</v>
      </c>
    </row>
    <row r="131" spans="1:14" s="244" customFormat="1" ht="15.75" customHeight="1" outlineLevel="1">
      <c r="A131" s="276" t="s">
        <v>158</v>
      </c>
      <c r="B131" s="368"/>
      <c r="C131" s="136"/>
      <c r="D131" s="295"/>
      <c r="E131" s="256"/>
      <c r="F131" s="135"/>
      <c r="G131" s="255"/>
      <c r="H131" s="238"/>
      <c r="I131" s="238"/>
      <c r="J131" s="238"/>
      <c r="K131" s="240"/>
      <c r="L131" s="241"/>
      <c r="M131" s="141"/>
      <c r="N131" s="141">
        <f>SUM(N129:N130)</f>
        <v>8866</v>
      </c>
    </row>
    <row r="132" spans="1:16" ht="15.75" customHeight="1" outlineLevel="2">
      <c r="A132" s="434">
        <v>3700</v>
      </c>
      <c r="B132" s="359"/>
      <c r="C132" s="360"/>
      <c r="D132" s="231" t="str">
        <f t="shared" si="2"/>
        <v>241</v>
      </c>
      <c r="E132" s="361">
        <v>2412</v>
      </c>
      <c r="F132" s="360" t="s">
        <v>19</v>
      </c>
      <c r="G132" s="360" t="s">
        <v>46</v>
      </c>
      <c r="H132" s="327">
        <v>4200</v>
      </c>
      <c r="I132" s="327">
        <v>4200</v>
      </c>
      <c r="J132" s="327">
        <v>2850</v>
      </c>
      <c r="K132" s="328">
        <f>+J132/H132*100</f>
        <v>67.85714285714286</v>
      </c>
      <c r="L132" s="329">
        <f>+J132/I132*100</f>
        <v>67.85714285714286</v>
      </c>
      <c r="M132" s="25"/>
      <c r="N132" s="25">
        <v>-8287</v>
      </c>
      <c r="O132" s="25"/>
      <c r="P132" s="25"/>
    </row>
    <row r="133" spans="1:16" ht="15.75" customHeight="1" outlineLevel="1" thickBot="1">
      <c r="A133" s="435"/>
      <c r="B133" s="436"/>
      <c r="C133" s="437"/>
      <c r="D133" s="285" t="s">
        <v>159</v>
      </c>
      <c r="E133" s="438"/>
      <c r="F133" s="437"/>
      <c r="G133" s="437"/>
      <c r="H133" s="439">
        <f>SUBTOTAL(9,H132:H132)</f>
        <v>4200</v>
      </c>
      <c r="I133" s="439">
        <f>SUBTOTAL(9,I132:I132)</f>
        <v>4200</v>
      </c>
      <c r="J133" s="439">
        <f>SUBTOTAL(9,J132:J132)</f>
        <v>2850</v>
      </c>
      <c r="K133" s="440">
        <f>+J133/H133*100</f>
        <v>67.85714285714286</v>
      </c>
      <c r="L133" s="441">
        <f>+J133/I133*100</f>
        <v>67.85714285714286</v>
      </c>
      <c r="M133" s="25"/>
      <c r="N133" s="25">
        <f>SUM(N131:N132)</f>
        <v>579</v>
      </c>
      <c r="O133" s="25"/>
      <c r="P133" s="25"/>
    </row>
    <row r="134" spans="1:16" ht="15.75" customHeight="1" outlineLevel="1">
      <c r="A134" s="442"/>
      <c r="B134" s="443"/>
      <c r="C134" s="444"/>
      <c r="D134" s="290"/>
      <c r="E134" s="445"/>
      <c r="F134" s="444"/>
      <c r="G134" s="444"/>
      <c r="H134" s="415"/>
      <c r="I134" s="415"/>
      <c r="J134" s="415"/>
      <c r="K134" s="416"/>
      <c r="L134" s="417"/>
      <c r="M134" s="25"/>
      <c r="N134" s="25"/>
      <c r="O134" s="25"/>
      <c r="P134" s="25"/>
    </row>
    <row r="135" spans="1:16" ht="15.75" customHeight="1" outlineLevel="1">
      <c r="A135" s="446" t="s">
        <v>160</v>
      </c>
      <c r="B135" s="447"/>
      <c r="C135" s="448"/>
      <c r="D135" s="295"/>
      <c r="E135" s="361"/>
      <c r="F135" s="360"/>
      <c r="G135" s="360"/>
      <c r="H135" s="327"/>
      <c r="I135" s="327"/>
      <c r="J135" s="327"/>
      <c r="K135" s="328"/>
      <c r="L135" s="329"/>
      <c r="M135" s="25"/>
      <c r="N135" s="25"/>
      <c r="O135" s="25"/>
      <c r="P135" s="25"/>
    </row>
    <row r="136" spans="1:16" ht="15.75" customHeight="1" outlineLevel="2">
      <c r="A136" s="434">
        <v>3700</v>
      </c>
      <c r="B136" s="359"/>
      <c r="C136" s="360"/>
      <c r="D136" s="231" t="str">
        <f t="shared" si="2"/>
        <v>244</v>
      </c>
      <c r="E136" s="361">
        <v>2441</v>
      </c>
      <c r="F136" s="360" t="s">
        <v>167</v>
      </c>
      <c r="G136" s="360" t="s">
        <v>53</v>
      </c>
      <c r="H136" s="327">
        <f>8235+779</f>
        <v>9014</v>
      </c>
      <c r="I136" s="327">
        <v>8061</v>
      </c>
      <c r="J136" s="327">
        <v>7762</v>
      </c>
      <c r="K136" s="328">
        <f>+J136/H136*100</f>
        <v>86.11049478588862</v>
      </c>
      <c r="L136" s="329">
        <f>+J136/I136*100</f>
        <v>96.29078278129263</v>
      </c>
      <c r="M136" s="25"/>
      <c r="N136" s="25"/>
      <c r="O136" s="25"/>
      <c r="P136" s="25"/>
    </row>
    <row r="137" spans="1:16" ht="15.75" customHeight="1" outlineLevel="1" thickBot="1">
      <c r="A137" s="449"/>
      <c r="B137" s="450"/>
      <c r="C137" s="451"/>
      <c r="D137" s="285" t="s">
        <v>161</v>
      </c>
      <c r="E137" s="452"/>
      <c r="F137" s="451"/>
      <c r="G137" s="451"/>
      <c r="H137" s="439">
        <f>SUBTOTAL(9,H136:H136)</f>
        <v>9014</v>
      </c>
      <c r="I137" s="439">
        <f>SUBTOTAL(9,I136:I136)</f>
        <v>8061</v>
      </c>
      <c r="J137" s="439">
        <f>SUBTOTAL(9,J136:J136)</f>
        <v>7762</v>
      </c>
      <c r="K137" s="440">
        <f>+J137/H137*100</f>
        <v>86.11049478588862</v>
      </c>
      <c r="L137" s="441">
        <f>+J137/I137*100</f>
        <v>96.29078278129263</v>
      </c>
      <c r="M137" s="25"/>
      <c r="N137" s="25"/>
      <c r="O137" s="25"/>
      <c r="P137" s="25"/>
    </row>
    <row r="138" spans="1:16" ht="15.75" customHeight="1" outlineLevel="1">
      <c r="A138" s="442"/>
      <c r="B138" s="443"/>
      <c r="C138" s="444"/>
      <c r="D138" s="290"/>
      <c r="E138" s="445"/>
      <c r="F138" s="444"/>
      <c r="G138" s="444"/>
      <c r="H138" s="453"/>
      <c r="I138" s="453"/>
      <c r="J138" s="453"/>
      <c r="K138" s="454"/>
      <c r="L138" s="455"/>
      <c r="M138" s="25"/>
      <c r="N138" s="25"/>
      <c r="O138" s="25"/>
      <c r="P138" s="25"/>
    </row>
    <row r="139" spans="1:16" ht="15.75" customHeight="1" outlineLevel="1">
      <c r="A139" s="446" t="s">
        <v>162</v>
      </c>
      <c r="B139" s="447"/>
      <c r="C139" s="448"/>
      <c r="D139" s="295"/>
      <c r="E139" s="361"/>
      <c r="F139" s="360"/>
      <c r="G139" s="360"/>
      <c r="H139" s="456"/>
      <c r="I139" s="456"/>
      <c r="J139" s="456"/>
      <c r="K139" s="457"/>
      <c r="L139" s="458"/>
      <c r="M139" s="25"/>
      <c r="N139" s="25"/>
      <c r="O139" s="25"/>
      <c r="P139" s="25"/>
    </row>
    <row r="140" spans="1:16" ht="15.75" customHeight="1" outlineLevel="2">
      <c r="A140" s="434">
        <v>3700</v>
      </c>
      <c r="B140" s="359"/>
      <c r="C140" s="360"/>
      <c r="D140" s="231" t="str">
        <f t="shared" si="2"/>
        <v>246</v>
      </c>
      <c r="E140" s="361">
        <v>2460</v>
      </c>
      <c r="F140" s="360" t="s">
        <v>20</v>
      </c>
      <c r="G140" s="360" t="s">
        <v>25</v>
      </c>
      <c r="H140" s="327">
        <f>24400-2900</f>
        <v>21500</v>
      </c>
      <c r="I140" s="327">
        <v>22453</v>
      </c>
      <c r="J140" s="327">
        <v>27997</v>
      </c>
      <c r="K140" s="328">
        <f>+J140/H140*100</f>
        <v>130.2186046511628</v>
      </c>
      <c r="L140" s="329">
        <f>+J140/I140*100</f>
        <v>124.69157796285575</v>
      </c>
      <c r="M140" s="25"/>
      <c r="N140" s="25"/>
      <c r="O140" s="25"/>
      <c r="P140" s="25"/>
    </row>
    <row r="141" spans="1:14" s="244" customFormat="1" ht="15.75" customHeight="1" outlineLevel="2">
      <c r="A141" s="305">
        <v>7200</v>
      </c>
      <c r="B141" s="299"/>
      <c r="C141" s="300"/>
      <c r="D141" s="231" t="str">
        <f t="shared" si="2"/>
        <v>246</v>
      </c>
      <c r="E141" s="301">
        <v>2460</v>
      </c>
      <c r="F141" s="300" t="s">
        <v>20</v>
      </c>
      <c r="G141" s="302"/>
      <c r="H141" s="303">
        <v>13687</v>
      </c>
      <c r="I141" s="303">
        <v>13687</v>
      </c>
      <c r="J141" s="303">
        <v>3446</v>
      </c>
      <c r="K141" s="304">
        <f>IF(H141=0,0,J141/H141*100)</f>
        <v>25.177175421933224</v>
      </c>
      <c r="L141" s="306">
        <f>IF(I141=0,0,J141/I141*100)</f>
        <v>25.177175421933224</v>
      </c>
      <c r="M141" s="141"/>
      <c r="N141" s="141"/>
    </row>
    <row r="142" spans="1:14" s="244" customFormat="1" ht="15.75" customHeight="1" outlineLevel="2">
      <c r="A142" s="305">
        <v>7499</v>
      </c>
      <c r="B142" s="459"/>
      <c r="C142" s="460"/>
      <c r="D142" s="461" t="str">
        <f t="shared" si="2"/>
        <v>246</v>
      </c>
      <c r="E142" s="462">
        <v>2460</v>
      </c>
      <c r="F142" s="463" t="s">
        <v>20</v>
      </c>
      <c r="G142" s="464"/>
      <c r="H142" s="465"/>
      <c r="I142" s="465"/>
      <c r="J142" s="465">
        <v>990</v>
      </c>
      <c r="K142" s="466"/>
      <c r="L142" s="467"/>
      <c r="M142" s="141"/>
      <c r="N142" s="141"/>
    </row>
    <row r="143" spans="1:14" s="244" customFormat="1" ht="15.75" customHeight="1" outlineLevel="1" thickBot="1">
      <c r="A143" s="468"/>
      <c r="B143" s="469"/>
      <c r="C143" s="470"/>
      <c r="D143" s="471" t="s">
        <v>163</v>
      </c>
      <c r="E143" s="472"/>
      <c r="F143" s="473"/>
      <c r="G143" s="474"/>
      <c r="H143" s="475">
        <f>SUBTOTAL(9,H140:H142)</f>
        <v>35187</v>
      </c>
      <c r="I143" s="475">
        <f>SUBTOTAL(9,I140:I142)</f>
        <v>36140</v>
      </c>
      <c r="J143" s="475">
        <f>SUBTOTAL(9,J140:J142)</f>
        <v>32433</v>
      </c>
      <c r="K143" s="265">
        <f>IF(H143=0,0,J143/H143*100)</f>
        <v>92.17324580100606</v>
      </c>
      <c r="L143" s="266">
        <f>IF(I143=0,0,J143/I143*100)</f>
        <v>89.74266740453791</v>
      </c>
      <c r="M143" s="141"/>
      <c r="N143" s="141"/>
    </row>
    <row r="144" spans="1:14" s="244" customFormat="1" ht="15.75" customHeight="1" outlineLevel="1">
      <c r="A144" s="476"/>
      <c r="B144" s="477"/>
      <c r="C144" s="478"/>
      <c r="D144" s="429"/>
      <c r="E144" s="479"/>
      <c r="F144" s="430"/>
      <c r="G144" s="428"/>
      <c r="H144" s="480"/>
      <c r="I144" s="480"/>
      <c r="J144" s="480"/>
      <c r="K144" s="481"/>
      <c r="L144" s="482"/>
      <c r="M144" s="141"/>
      <c r="N144" s="141"/>
    </row>
    <row r="145" spans="1:14" s="244" customFormat="1" ht="15.75" customHeight="1" thickBot="1">
      <c r="A145" s="483"/>
      <c r="B145" s="484"/>
      <c r="C145" s="485"/>
      <c r="D145" s="486" t="s">
        <v>191</v>
      </c>
      <c r="E145" s="487"/>
      <c r="F145" s="488"/>
      <c r="G145" s="489"/>
      <c r="H145" s="490">
        <f>SUBTOTAL(9,H6:H142)</f>
        <v>672836</v>
      </c>
      <c r="I145" s="490">
        <f>SUBTOTAL(9,I6:I142)</f>
        <v>731594</v>
      </c>
      <c r="J145" s="490">
        <f>SUBTOTAL(9,J6:J142)</f>
        <v>767749.2</v>
      </c>
      <c r="K145" s="491">
        <f>IF(H145=0,0,J145/H145*100)</f>
        <v>114.10643901337028</v>
      </c>
      <c r="L145" s="492">
        <f>IF(I145=0,0,J145/I145*100)</f>
        <v>104.94197601401869</v>
      </c>
      <c r="M145" s="141"/>
      <c r="N145" s="141"/>
    </row>
    <row r="146" spans="1:14" ht="15.75" customHeight="1">
      <c r="A146" s="493"/>
      <c r="B146" s="493"/>
      <c r="C146" s="25"/>
      <c r="D146" s="493"/>
      <c r="E146" s="494"/>
      <c r="F146" s="25"/>
      <c r="G146" s="25"/>
      <c r="H146" s="183"/>
      <c r="I146" s="183"/>
      <c r="J146" s="183"/>
      <c r="K146" s="495"/>
      <c r="L146" s="495"/>
      <c r="M146" s="25"/>
      <c r="N146" s="25"/>
    </row>
    <row r="147" spans="1:14" ht="15.75" customHeight="1">
      <c r="A147" s="493"/>
      <c r="B147" s="493"/>
      <c r="C147" s="25"/>
      <c r="D147" s="493"/>
      <c r="E147" s="494"/>
      <c r="F147" s="25"/>
      <c r="G147" s="25"/>
      <c r="H147" s="183"/>
      <c r="I147" s="183"/>
      <c r="J147" s="183"/>
      <c r="K147" s="495"/>
      <c r="L147" s="495"/>
      <c r="M147" s="25"/>
      <c r="N147" s="25"/>
    </row>
    <row r="148" spans="1:14" ht="15.75" customHeight="1">
      <c r="A148" s="493"/>
      <c r="B148" s="493"/>
      <c r="C148" s="25"/>
      <c r="D148" s="493"/>
      <c r="E148" s="494"/>
      <c r="F148" s="25"/>
      <c r="G148" s="25"/>
      <c r="H148" s="183"/>
      <c r="I148" s="183"/>
      <c r="J148" s="183"/>
      <c r="K148" s="495"/>
      <c r="L148" s="495"/>
      <c r="M148" s="25"/>
      <c r="N148" s="25"/>
    </row>
    <row r="149" spans="1:14" ht="15.75" customHeight="1">
      <c r="A149" s="493"/>
      <c r="B149" s="493"/>
      <c r="C149" s="25"/>
      <c r="D149" s="493"/>
      <c r="E149" s="494"/>
      <c r="F149" s="25"/>
      <c r="G149" s="25"/>
      <c r="H149" s="183"/>
      <c r="I149" s="183"/>
      <c r="J149" s="183"/>
      <c r="K149" s="495"/>
      <c r="L149" s="495"/>
      <c r="M149" s="25"/>
      <c r="N149" s="25"/>
    </row>
    <row r="150" spans="1:14" ht="15.75" customHeight="1">
      <c r="A150" s="493"/>
      <c r="B150" s="493"/>
      <c r="C150" s="25"/>
      <c r="D150" s="493"/>
      <c r="E150" s="494"/>
      <c r="F150" s="25"/>
      <c r="G150" s="25"/>
      <c r="H150" s="183"/>
      <c r="I150" s="183"/>
      <c r="J150" s="183"/>
      <c r="K150" s="495"/>
      <c r="L150" s="495"/>
      <c r="M150" s="25"/>
      <c r="N150" s="25"/>
    </row>
    <row r="151" spans="1:14" ht="15.75" customHeight="1">
      <c r="A151" s="493"/>
      <c r="B151" s="493"/>
      <c r="C151" s="25"/>
      <c r="D151" s="493"/>
      <c r="E151" s="494"/>
      <c r="F151" s="25"/>
      <c r="G151" s="25"/>
      <c r="H151" s="183"/>
      <c r="I151" s="183"/>
      <c r="J151" s="183"/>
      <c r="K151" s="495"/>
      <c r="L151" s="495"/>
      <c r="M151" s="25"/>
      <c r="N151" s="25"/>
    </row>
    <row r="152" spans="1:14" ht="15.75" customHeight="1">
      <c r="A152" s="493"/>
      <c r="B152" s="493"/>
      <c r="C152" s="25"/>
      <c r="D152" s="493"/>
      <c r="E152" s="494"/>
      <c r="F152" s="25"/>
      <c r="G152" s="25"/>
      <c r="H152" s="183"/>
      <c r="I152" s="183"/>
      <c r="J152" s="183"/>
      <c r="K152" s="495"/>
      <c r="L152" s="495"/>
      <c r="M152" s="25"/>
      <c r="N152" s="25"/>
    </row>
    <row r="153" spans="1:14" ht="15.75" customHeight="1">
      <c r="A153" s="493"/>
      <c r="B153" s="493"/>
      <c r="C153" s="25"/>
      <c r="D153" s="493"/>
      <c r="E153" s="494"/>
      <c r="F153" s="25"/>
      <c r="G153" s="25"/>
      <c r="H153" s="183"/>
      <c r="I153" s="183"/>
      <c r="J153" s="183"/>
      <c r="K153" s="495"/>
      <c r="L153" s="495"/>
      <c r="M153" s="25"/>
      <c r="N153" s="25"/>
    </row>
    <row r="154" spans="1:14" ht="15.75" customHeight="1">
      <c r="A154" s="493"/>
      <c r="B154" s="493"/>
      <c r="C154" s="25"/>
      <c r="D154" s="493"/>
      <c r="E154" s="494"/>
      <c r="F154" s="25"/>
      <c r="G154" s="25"/>
      <c r="H154" s="25"/>
      <c r="I154" s="25"/>
      <c r="J154" s="25"/>
      <c r="K154" s="495"/>
      <c r="L154" s="495"/>
      <c r="M154" s="25"/>
      <c r="N154" s="25"/>
    </row>
    <row r="155" spans="1:14" ht="15.75" customHeight="1">
      <c r="A155" s="493"/>
      <c r="B155" s="493"/>
      <c r="C155" s="25"/>
      <c r="D155" s="493"/>
      <c r="E155" s="494"/>
      <c r="F155" s="25"/>
      <c r="G155" s="25"/>
      <c r="H155" s="25"/>
      <c r="I155" s="25"/>
      <c r="J155" s="25"/>
      <c r="K155" s="495"/>
      <c r="L155" s="495"/>
      <c r="M155" s="25"/>
      <c r="N155" s="25"/>
    </row>
    <row r="156" spans="1:14" ht="15.75" customHeight="1">
      <c r="A156" s="493"/>
      <c r="B156" s="493"/>
      <c r="C156" s="25"/>
      <c r="D156" s="493"/>
      <c r="E156" s="25"/>
      <c r="F156" s="25"/>
      <c r="G156" s="25"/>
      <c r="H156" s="25"/>
      <c r="I156" s="25"/>
      <c r="J156" s="25"/>
      <c r="K156" s="495"/>
      <c r="L156" s="495"/>
      <c r="M156" s="25"/>
      <c r="N156" s="25"/>
    </row>
    <row r="157" spans="1:14" ht="15.75" customHeight="1">
      <c r="A157" s="493"/>
      <c r="B157" s="493"/>
      <c r="C157" s="25"/>
      <c r="D157" s="493"/>
      <c r="E157" s="25"/>
      <c r="F157" s="25"/>
      <c r="G157" s="25"/>
      <c r="H157" s="25"/>
      <c r="I157" s="25"/>
      <c r="J157" s="25"/>
      <c r="K157" s="495"/>
      <c r="L157" s="495"/>
      <c r="M157" s="25"/>
      <c r="N157" s="25"/>
    </row>
    <row r="158" spans="1:14" ht="15.75" customHeight="1">
      <c r="A158" s="493"/>
      <c r="B158" s="493"/>
      <c r="C158" s="25"/>
      <c r="D158" s="493"/>
      <c r="E158" s="25"/>
      <c r="F158" s="25"/>
      <c r="G158" s="25"/>
      <c r="H158" s="25"/>
      <c r="I158" s="25"/>
      <c r="J158" s="25"/>
      <c r="K158" s="495"/>
      <c r="L158" s="495"/>
      <c r="M158" s="25"/>
      <c r="N158" s="25"/>
    </row>
    <row r="159" spans="1:14" ht="15.75" customHeight="1">
      <c r="A159" s="25"/>
      <c r="B159" s="25"/>
      <c r="C159" s="25"/>
      <c r="D159" s="493"/>
      <c r="E159" s="25"/>
      <c r="F159" s="25"/>
      <c r="G159" s="25"/>
      <c r="H159" s="25"/>
      <c r="I159" s="25"/>
      <c r="J159" s="25"/>
      <c r="K159" s="495"/>
      <c r="L159" s="495"/>
      <c r="M159" s="25"/>
      <c r="N159" s="25"/>
    </row>
    <row r="160" spans="1:14" ht="15.75" customHeight="1">
      <c r="A160" s="25"/>
      <c r="B160" s="25"/>
      <c r="C160" s="25"/>
      <c r="D160" s="493"/>
      <c r="E160" s="25"/>
      <c r="F160" s="25"/>
      <c r="G160" s="25"/>
      <c r="H160" s="25"/>
      <c r="I160" s="25"/>
      <c r="J160" s="25"/>
      <c r="K160" s="495"/>
      <c r="L160" s="495"/>
      <c r="M160" s="25"/>
      <c r="N160" s="25"/>
    </row>
    <row r="161" spans="1:14" ht="15.75" customHeight="1">
      <c r="A161" s="25"/>
      <c r="B161" s="25"/>
      <c r="C161" s="25"/>
      <c r="D161" s="493"/>
      <c r="E161" s="25"/>
      <c r="F161" s="25"/>
      <c r="G161" s="25"/>
      <c r="H161" s="25"/>
      <c r="I161" s="25"/>
      <c r="J161" s="25"/>
      <c r="K161" s="495"/>
      <c r="L161" s="495"/>
      <c r="M161" s="25"/>
      <c r="N161" s="25"/>
    </row>
    <row r="162" spans="1:14" ht="15.75" customHeight="1">
      <c r="A162" s="25"/>
      <c r="B162" s="25"/>
      <c r="C162" s="25"/>
      <c r="D162" s="493"/>
      <c r="E162" s="25"/>
      <c r="F162" s="25"/>
      <c r="G162" s="25"/>
      <c r="H162" s="25"/>
      <c r="I162" s="25"/>
      <c r="J162" s="25"/>
      <c r="K162" s="184"/>
      <c r="L162" s="184"/>
      <c r="M162" s="25"/>
      <c r="N162" s="25"/>
    </row>
    <row r="163" spans="1:14" ht="15.75" customHeight="1">
      <c r="A163" s="25"/>
      <c r="B163" s="25"/>
      <c r="C163" s="25"/>
      <c r="D163" s="493"/>
      <c r="E163" s="25"/>
      <c r="F163" s="25"/>
      <c r="G163" s="25"/>
      <c r="H163" s="25"/>
      <c r="I163" s="25"/>
      <c r="J163" s="25"/>
      <c r="K163" s="184"/>
      <c r="L163" s="184"/>
      <c r="M163" s="25"/>
      <c r="N163" s="25"/>
    </row>
    <row r="164" spans="1:14" ht="15.75" customHeight="1">
      <c r="A164" s="25"/>
      <c r="B164" s="25"/>
      <c r="C164" s="25"/>
      <c r="D164" s="493"/>
      <c r="E164" s="25"/>
      <c r="F164" s="25"/>
      <c r="G164" s="25"/>
      <c r="H164" s="25"/>
      <c r="I164" s="25"/>
      <c r="J164" s="25"/>
      <c r="K164" s="184"/>
      <c r="L164" s="184"/>
      <c r="M164" s="25"/>
      <c r="N164" s="25"/>
    </row>
    <row r="165" spans="1:14" ht="15.75" customHeight="1">
      <c r="A165" s="25"/>
      <c r="B165" s="25"/>
      <c r="C165" s="25"/>
      <c r="D165" s="493"/>
      <c r="E165" s="25"/>
      <c r="F165" s="25"/>
      <c r="G165" s="25"/>
      <c r="H165" s="25"/>
      <c r="I165" s="25"/>
      <c r="J165" s="25"/>
      <c r="K165" s="25"/>
      <c r="L165" s="25"/>
      <c r="M165" s="25"/>
      <c r="N165" s="25"/>
    </row>
    <row r="166" spans="1:14" ht="15.75" customHeight="1">
      <c r="A166" s="25"/>
      <c r="B166" s="25"/>
      <c r="C166" s="25"/>
      <c r="D166" s="493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1:14" ht="15.75" customHeight="1">
      <c r="A167" s="25"/>
      <c r="B167" s="25"/>
      <c r="C167" s="25"/>
      <c r="D167" s="493"/>
      <c r="E167" s="25"/>
      <c r="F167" s="25"/>
      <c r="G167" s="25"/>
      <c r="H167" s="25"/>
      <c r="I167" s="25"/>
      <c r="J167" s="25"/>
      <c r="K167" s="25"/>
      <c r="L167" s="25"/>
      <c r="M167" s="25"/>
      <c r="N167" s="25"/>
    </row>
    <row r="168" spans="1:14" ht="15.75" customHeight="1">
      <c r="A168" s="25"/>
      <c r="B168" s="25"/>
      <c r="C168" s="25"/>
      <c r="D168" s="493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1:14" ht="15.75" customHeight="1">
      <c r="A169" s="25"/>
      <c r="B169" s="25"/>
      <c r="C169" s="25"/>
      <c r="D169" s="493"/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1:14" ht="15.75" customHeight="1">
      <c r="A170" s="25"/>
      <c r="B170" s="25"/>
      <c r="C170" s="25"/>
      <c r="D170" s="493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1:14" ht="15.75" customHeight="1">
      <c r="A171" s="25"/>
      <c r="B171" s="25"/>
      <c r="C171" s="25"/>
      <c r="D171" s="493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1:14" ht="15.75" customHeight="1">
      <c r="A172" s="25"/>
      <c r="B172" s="25"/>
      <c r="C172" s="25"/>
      <c r="D172" s="493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1:14" ht="15.75" customHeight="1">
      <c r="A173" s="25"/>
      <c r="B173" s="25"/>
      <c r="C173" s="25"/>
      <c r="D173" s="493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1:14" ht="15.75" customHeight="1">
      <c r="A174" s="25"/>
      <c r="B174" s="25"/>
      <c r="C174" s="25"/>
      <c r="D174" s="493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1:14" ht="15.75" customHeight="1">
      <c r="A175" s="25"/>
      <c r="B175" s="25"/>
      <c r="C175" s="25"/>
      <c r="D175" s="493"/>
      <c r="E175" s="25"/>
      <c r="F175" s="25"/>
      <c r="G175" s="25"/>
      <c r="H175" s="25"/>
      <c r="I175" s="25"/>
      <c r="J175" s="25"/>
      <c r="K175" s="25"/>
      <c r="L175" s="25"/>
      <c r="M175" s="25"/>
      <c r="N175" s="25"/>
    </row>
    <row r="176" spans="1:14" ht="15.75" customHeight="1">
      <c r="A176" s="25"/>
      <c r="B176" s="25"/>
      <c r="C176" s="25"/>
      <c r="D176" s="493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1:14" ht="15.75" customHeight="1">
      <c r="A177" s="25"/>
      <c r="B177" s="25"/>
      <c r="C177" s="25"/>
      <c r="D177" s="493"/>
      <c r="E177" s="25"/>
      <c r="F177" s="25"/>
      <c r="G177" s="25"/>
      <c r="H177" s="25"/>
      <c r="I177" s="25"/>
      <c r="J177" s="25"/>
      <c r="K177" s="25"/>
      <c r="L177" s="25"/>
      <c r="M177" s="25"/>
      <c r="N177" s="25"/>
    </row>
    <row r="178" spans="1:14" ht="15.75" customHeight="1">
      <c r="A178" s="25"/>
      <c r="B178" s="25"/>
      <c r="C178" s="25"/>
      <c r="D178" s="493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1:14" ht="15.75" customHeight="1">
      <c r="A179" s="25"/>
      <c r="B179" s="25"/>
      <c r="C179" s="25"/>
      <c r="D179" s="493"/>
      <c r="E179" s="25"/>
      <c r="F179" s="25"/>
      <c r="G179" s="25"/>
      <c r="H179" s="25"/>
      <c r="I179" s="25"/>
      <c r="J179" s="25"/>
      <c r="K179" s="25"/>
      <c r="L179" s="25"/>
      <c r="M179" s="25"/>
      <c r="N179" s="25"/>
    </row>
    <row r="180" spans="1:14" ht="15.75" customHeight="1">
      <c r="A180" s="25"/>
      <c r="B180" s="25"/>
      <c r="C180" s="25"/>
      <c r="D180" s="493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1:14" ht="15.75" customHeight="1">
      <c r="A181" s="25"/>
      <c r="B181" s="25"/>
      <c r="C181" s="25"/>
      <c r="D181" s="493"/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1:14" ht="15.75" customHeight="1">
      <c r="A182" s="25"/>
      <c r="B182" s="25"/>
      <c r="C182" s="25"/>
      <c r="D182" s="493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1:14" ht="15.75" customHeight="1">
      <c r="A183" s="25"/>
      <c r="B183" s="25"/>
      <c r="C183" s="25"/>
      <c r="D183" s="493"/>
      <c r="E183" s="25"/>
      <c r="F183" s="25"/>
      <c r="G183" s="25"/>
      <c r="H183" s="25"/>
      <c r="I183" s="25"/>
      <c r="J183" s="25"/>
      <c r="K183" s="25"/>
      <c r="L183" s="25"/>
      <c r="M183" s="25"/>
      <c r="N183" s="25"/>
    </row>
    <row r="184" spans="1:14" ht="15.75" customHeight="1">
      <c r="A184" s="25"/>
      <c r="B184" s="25"/>
      <c r="C184" s="25"/>
      <c r="D184" s="493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1:14" ht="15.75" customHeight="1">
      <c r="A185" s="25"/>
      <c r="B185" s="25"/>
      <c r="C185" s="25"/>
      <c r="D185" s="493"/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1:14" ht="15.75" customHeight="1">
      <c r="A186" s="25"/>
      <c r="B186" s="25"/>
      <c r="C186" s="25"/>
      <c r="D186" s="493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1:14" ht="15.75" customHeight="1">
      <c r="A187" s="25"/>
      <c r="B187" s="25"/>
      <c r="C187" s="25"/>
      <c r="D187" s="493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1:14" ht="15.75" customHeight="1">
      <c r="A188" s="25"/>
      <c r="B188" s="25"/>
      <c r="C188" s="25"/>
      <c r="D188" s="493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1:14" ht="15.75" customHeight="1">
      <c r="A189" s="25"/>
      <c r="B189" s="25"/>
      <c r="C189" s="25"/>
      <c r="D189" s="493"/>
      <c r="E189" s="25"/>
      <c r="F189" s="25"/>
      <c r="G189" s="25"/>
      <c r="H189" s="25"/>
      <c r="I189" s="25"/>
      <c r="J189" s="25"/>
      <c r="K189" s="25"/>
      <c r="L189" s="25"/>
      <c r="M189" s="25"/>
      <c r="N189" s="25"/>
    </row>
    <row r="190" spans="1:14" ht="15.75" customHeight="1">
      <c r="A190" s="25"/>
      <c r="B190" s="25"/>
      <c r="C190" s="25"/>
      <c r="D190" s="493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ht="15.75" customHeight="1">
      <c r="A191" s="25"/>
      <c r="B191" s="25"/>
      <c r="C191" s="25"/>
      <c r="D191" s="493"/>
      <c r="E191" s="25"/>
      <c r="F191" s="25"/>
      <c r="G191" s="25"/>
      <c r="H191" s="25"/>
      <c r="I191" s="25"/>
      <c r="J191" s="25"/>
      <c r="K191" s="25"/>
      <c r="L191" s="25"/>
      <c r="M191" s="25"/>
      <c r="N191" s="25"/>
    </row>
    <row r="192" spans="1:14" ht="15.75" customHeight="1">
      <c r="A192" s="25"/>
      <c r="B192" s="25"/>
      <c r="C192" s="25"/>
      <c r="D192" s="493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ht="15.75" customHeight="1">
      <c r="A193" s="25"/>
      <c r="B193" s="25"/>
      <c r="C193" s="25"/>
      <c r="D193" s="493"/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194" spans="1:14" ht="15.75" customHeight="1">
      <c r="A194" s="25"/>
      <c r="B194" s="25"/>
      <c r="C194" s="25"/>
      <c r="D194" s="493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1:14" ht="15.75" customHeight="1">
      <c r="A195" s="25"/>
      <c r="B195" s="25"/>
      <c r="C195" s="25"/>
      <c r="D195" s="493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5.75" customHeight="1">
      <c r="A196" s="25"/>
      <c r="B196" s="25"/>
      <c r="C196" s="25"/>
      <c r="D196" s="493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1:14" ht="15.75" customHeight="1">
      <c r="A197" s="25"/>
      <c r="B197" s="25"/>
      <c r="C197" s="25"/>
      <c r="D197" s="493"/>
      <c r="E197" s="25"/>
      <c r="F197" s="25"/>
      <c r="G197" s="25"/>
      <c r="H197" s="25"/>
      <c r="I197" s="25"/>
      <c r="J197" s="25"/>
      <c r="K197" s="25"/>
      <c r="L197" s="25"/>
      <c r="M197" s="25"/>
      <c r="N197" s="25"/>
    </row>
    <row r="198" spans="1:14" ht="15.75" customHeight="1">
      <c r="A198" s="25"/>
      <c r="B198" s="25"/>
      <c r="C198" s="25"/>
      <c r="D198" s="493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1:14" ht="15.75" customHeight="1">
      <c r="A199" s="25"/>
      <c r="B199" s="25"/>
      <c r="C199" s="25"/>
      <c r="D199" s="493"/>
      <c r="E199" s="25"/>
      <c r="F199" s="25"/>
      <c r="G199" s="25"/>
      <c r="H199" s="25"/>
      <c r="I199" s="25"/>
      <c r="J199" s="25"/>
      <c r="K199" s="25"/>
      <c r="L199" s="25"/>
      <c r="M199" s="25"/>
      <c r="N199" s="25"/>
    </row>
    <row r="200" spans="1:14" ht="15.75" customHeight="1">
      <c r="A200" s="25"/>
      <c r="B200" s="25"/>
      <c r="C200" s="25"/>
      <c r="D200" s="493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1:14" ht="15.75" customHeight="1">
      <c r="A201" s="25"/>
      <c r="B201" s="25"/>
      <c r="C201" s="25"/>
      <c r="D201" s="493"/>
      <c r="E201" s="25"/>
      <c r="F201" s="25"/>
      <c r="G201" s="25"/>
      <c r="H201" s="25"/>
      <c r="I201" s="25"/>
      <c r="J201" s="25"/>
      <c r="K201" s="25"/>
      <c r="L201" s="25"/>
      <c r="M201" s="25"/>
      <c r="N201" s="25"/>
    </row>
    <row r="202" spans="1:14" ht="15.75" customHeight="1">
      <c r="A202" s="25"/>
      <c r="B202" s="25"/>
      <c r="C202" s="25"/>
      <c r="D202" s="493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1:14" ht="15.75" customHeight="1">
      <c r="A203" s="25"/>
      <c r="B203" s="25"/>
      <c r="C203" s="25"/>
      <c r="D203" s="493"/>
      <c r="E203" s="25"/>
      <c r="F203" s="25"/>
      <c r="G203" s="25"/>
      <c r="H203" s="25"/>
      <c r="I203" s="25"/>
      <c r="J203" s="25"/>
      <c r="K203" s="25"/>
      <c r="L203" s="25"/>
      <c r="M203" s="25"/>
      <c r="N203" s="25"/>
    </row>
    <row r="204" spans="1:14" ht="15.75" customHeight="1">
      <c r="A204" s="25"/>
      <c r="B204" s="25"/>
      <c r="C204" s="25"/>
      <c r="D204" s="493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1:14" ht="15.75" customHeight="1">
      <c r="A205" s="25"/>
      <c r="B205" s="25"/>
      <c r="C205" s="25"/>
      <c r="D205" s="493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ht="15.75" customHeight="1">
      <c r="A206" s="25"/>
      <c r="B206" s="25"/>
      <c r="C206" s="25"/>
      <c r="D206" s="493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1:14" ht="15.75" customHeight="1">
      <c r="A207" s="25"/>
      <c r="B207" s="25"/>
      <c r="C207" s="25"/>
      <c r="D207" s="493"/>
      <c r="E207" s="25"/>
      <c r="F207" s="25"/>
      <c r="G207" s="25"/>
      <c r="H207" s="25"/>
      <c r="I207" s="25"/>
      <c r="J207" s="25"/>
      <c r="K207" s="25"/>
      <c r="L207" s="25"/>
      <c r="M207" s="25"/>
      <c r="N207" s="25"/>
    </row>
    <row r="208" spans="1:14" ht="15.75" customHeight="1">
      <c r="A208" s="25"/>
      <c r="B208" s="25"/>
      <c r="C208" s="25"/>
      <c r="D208" s="493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1:14" ht="15.75" customHeight="1">
      <c r="A209" s="25"/>
      <c r="B209" s="25"/>
      <c r="C209" s="25"/>
      <c r="D209" s="493"/>
      <c r="E209" s="25"/>
      <c r="F209" s="25"/>
      <c r="G209" s="25"/>
      <c r="H209" s="25"/>
      <c r="I209" s="25"/>
      <c r="J209" s="25"/>
      <c r="K209" s="25"/>
      <c r="L209" s="25"/>
      <c r="M209" s="25"/>
      <c r="N209" s="25"/>
    </row>
    <row r="210" spans="1:14" ht="15.75" customHeight="1">
      <c r="A210" s="25"/>
      <c r="B210" s="25"/>
      <c r="C210" s="25"/>
      <c r="D210" s="493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1:14" ht="15.75" customHeight="1">
      <c r="A211" s="25"/>
      <c r="B211" s="25"/>
      <c r="C211" s="25"/>
      <c r="D211" s="493"/>
      <c r="E211" s="25"/>
      <c r="F211" s="25"/>
      <c r="G211" s="25"/>
      <c r="H211" s="25"/>
      <c r="I211" s="25"/>
      <c r="J211" s="25"/>
      <c r="K211" s="25"/>
      <c r="L211" s="25"/>
      <c r="M211" s="25"/>
      <c r="N211" s="25"/>
    </row>
    <row r="212" spans="1:14" ht="15.75" customHeight="1">
      <c r="A212" s="25"/>
      <c r="B212" s="25"/>
      <c r="C212" s="25"/>
      <c r="D212" s="493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1:14" ht="15.75" customHeight="1">
      <c r="A213" s="25"/>
      <c r="B213" s="25"/>
      <c r="C213" s="25"/>
      <c r="D213" s="493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spans="1:14" ht="15.75" customHeight="1">
      <c r="A214" s="25"/>
      <c r="B214" s="25"/>
      <c r="C214" s="25"/>
      <c r="D214" s="493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5.75" customHeight="1">
      <c r="A215" s="25"/>
      <c r="B215" s="25"/>
      <c r="C215" s="25"/>
      <c r="D215" s="493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1:14" ht="15.75" customHeight="1">
      <c r="A216" s="25"/>
      <c r="B216" s="25"/>
      <c r="C216" s="25"/>
      <c r="D216" s="493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1:14" ht="15.75" customHeight="1">
      <c r="A217" s="25"/>
      <c r="B217" s="25"/>
      <c r="C217" s="25"/>
      <c r="D217" s="493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1:14" ht="15.75" customHeight="1">
      <c r="A218" s="25"/>
      <c r="B218" s="25"/>
      <c r="C218" s="25"/>
      <c r="D218" s="493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1:14" ht="15.75" customHeight="1">
      <c r="A219" s="25"/>
      <c r="B219" s="25"/>
      <c r="C219" s="25"/>
      <c r="D219" s="493"/>
      <c r="E219" s="25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1:14" ht="15.75" customHeight="1">
      <c r="A220" s="25"/>
      <c r="B220" s="25"/>
      <c r="C220" s="25"/>
      <c r="D220" s="493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1:14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1:14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1:14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1:14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</row>
    <row r="226" spans="1:14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1:14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1:14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1:14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1:14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1:14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</row>
    <row r="232" spans="1:14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1:14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1:14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1:14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1:14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</row>
    <row r="238" spans="1:14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1:14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1:14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1:14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1:14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</row>
    <row r="244" spans="1:14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1:14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1:14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1:14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1:14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1:14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</row>
    <row r="251" spans="1:14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1:14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1:14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1:14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1:14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1:14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</row>
    <row r="257" spans="1:14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1:14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1:14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1:14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1:14" ht="15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1:14" ht="15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</row>
    <row r="263" spans="1:14" ht="15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5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5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5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5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5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5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 ht="15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</row>
    <row r="271" spans="1:14" ht="15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1:14" ht="15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</row>
    <row r="273" spans="1:14" ht="15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15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 ht="15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 ht="15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 ht="15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 ht="15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 ht="15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1:14" ht="15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</row>
    <row r="281" spans="1:14" ht="15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1:14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3" spans="1:14" ht="15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5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</sheetData>
  <printOptions horizontalCentered="1"/>
  <pageMargins left="0.35" right="0.51" top="0.59" bottom="0.61" header="0.33" footer="0.36"/>
  <pageSetup fitToHeight="4" fitToWidth="1" horizontalDpi="360" verticalDpi="360" orientation="landscape" paperSize="9" scale="76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Q43"/>
  <sheetViews>
    <sheetView workbookViewId="0" topLeftCell="A1">
      <selection activeCell="D17" sqref="D17"/>
    </sheetView>
  </sheetViews>
  <sheetFormatPr defaultColWidth="9.00390625" defaultRowHeight="12.75" outlineLevelRow="2"/>
  <cols>
    <col min="1" max="1" width="5.375" style="0" customWidth="1"/>
    <col min="2" max="2" width="5.875" style="0" customWidth="1"/>
    <col min="3" max="3" width="30.875" style="0" bestFit="1" customWidth="1"/>
    <col min="4" max="4" width="8.75390625" style="0" customWidth="1"/>
    <col min="5" max="5" width="6.25390625" style="0" customWidth="1"/>
    <col min="6" max="6" width="39.125" style="0" bestFit="1" customWidth="1"/>
    <col min="7" max="7" width="30.75390625" style="0" hidden="1" customWidth="1"/>
    <col min="8" max="10" width="16.75390625" style="0" customWidth="1"/>
  </cols>
  <sheetData>
    <row r="1" spans="1:16" ht="15.75">
      <c r="A1" s="2"/>
      <c r="B1" s="18" t="s">
        <v>187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69" ht="15.75">
      <c r="A2" s="49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/>
      <c r="N2" s="25"/>
      <c r="O2" s="25"/>
      <c r="P2" s="2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 t="s">
        <v>165</v>
      </c>
      <c r="N3" s="25"/>
      <c r="O3" s="25"/>
      <c r="P3" s="2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6.5" thickBot="1">
      <c r="A4" s="118" t="s">
        <v>0</v>
      </c>
      <c r="B4" s="119" t="s">
        <v>1</v>
      </c>
      <c r="C4" s="120" t="s">
        <v>4</v>
      </c>
      <c r="D4" s="120" t="s">
        <v>138</v>
      </c>
      <c r="E4" s="120" t="s">
        <v>2</v>
      </c>
      <c r="F4" s="121" t="s">
        <v>3</v>
      </c>
      <c r="G4" s="121" t="s">
        <v>23</v>
      </c>
      <c r="H4" s="122" t="s">
        <v>5</v>
      </c>
      <c r="I4" s="122" t="s">
        <v>169</v>
      </c>
      <c r="J4" s="122" t="s">
        <v>170</v>
      </c>
      <c r="K4" s="123" t="s">
        <v>21</v>
      </c>
      <c r="L4" s="124" t="s">
        <v>22</v>
      </c>
      <c r="M4" s="25"/>
      <c r="N4" s="25"/>
      <c r="O4" s="25"/>
      <c r="P4" s="25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0" customFormat="1" ht="15.75" outlineLevel="2">
      <c r="A5" s="185">
        <v>6200</v>
      </c>
      <c r="B5" s="186">
        <v>3639</v>
      </c>
      <c r="C5" s="187" t="s">
        <v>77</v>
      </c>
      <c r="D5" s="188" t="str">
        <f aca="true" t="shared" si="0" ref="D5:D13">MID(E5,1,3)</f>
        <v>311</v>
      </c>
      <c r="E5" s="186">
        <v>3111</v>
      </c>
      <c r="F5" s="187" t="s">
        <v>78</v>
      </c>
      <c r="G5" s="187"/>
      <c r="H5" s="189">
        <v>5000</v>
      </c>
      <c r="I5" s="190">
        <v>5000</v>
      </c>
      <c r="J5" s="190">
        <v>17310</v>
      </c>
      <c r="K5" s="191">
        <f>J5/H5*100</f>
        <v>346.20000000000005</v>
      </c>
      <c r="L5" s="192">
        <f>J5/I5*100</f>
        <v>346.20000000000005</v>
      </c>
      <c r="M5" s="114" t="s">
        <v>164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</row>
    <row r="6" spans="1:69" s="13" customFormat="1" ht="15.75" outlineLevel="2">
      <c r="A6" s="148">
        <v>6300</v>
      </c>
      <c r="B6" s="194">
        <v>3612</v>
      </c>
      <c r="C6" s="150" t="s">
        <v>31</v>
      </c>
      <c r="D6" s="195" t="str">
        <f t="shared" si="0"/>
        <v>311</v>
      </c>
      <c r="E6" s="149">
        <v>3112</v>
      </c>
      <c r="F6" s="150" t="s">
        <v>79</v>
      </c>
      <c r="G6" s="150" t="s">
        <v>102</v>
      </c>
      <c r="H6" s="151">
        <v>146000</v>
      </c>
      <c r="I6" s="151">
        <v>146000</v>
      </c>
      <c r="J6" s="151">
        <v>212025</v>
      </c>
      <c r="K6" s="196">
        <f>J6/H6*100</f>
        <v>145.22260273972603</v>
      </c>
      <c r="L6" s="197">
        <f>J6/I6*100</f>
        <v>145.22260273972603</v>
      </c>
      <c r="M6" s="115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</row>
    <row r="7" spans="1:69" s="14" customFormat="1" ht="15.75" outlineLevel="2">
      <c r="A7" s="199">
        <v>5700</v>
      </c>
      <c r="B7" s="200">
        <v>3639</v>
      </c>
      <c r="C7" s="201" t="s">
        <v>77</v>
      </c>
      <c r="D7" s="195" t="str">
        <f t="shared" si="0"/>
        <v>311</v>
      </c>
      <c r="E7" s="200">
        <v>3112</v>
      </c>
      <c r="F7" s="201" t="s">
        <v>79</v>
      </c>
      <c r="G7" s="201"/>
      <c r="H7" s="138"/>
      <c r="I7" s="202"/>
      <c r="J7" s="202">
        <v>3375</v>
      </c>
      <c r="K7" s="203"/>
      <c r="L7" s="204"/>
      <c r="M7" s="114" t="s">
        <v>164</v>
      </c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</row>
    <row r="8" spans="1:69" s="10" customFormat="1" ht="15.75" outlineLevel="2">
      <c r="A8" s="199">
        <v>6200</v>
      </c>
      <c r="B8" s="200">
        <v>3639</v>
      </c>
      <c r="C8" s="201" t="s">
        <v>77</v>
      </c>
      <c r="D8" s="195" t="str">
        <f t="shared" si="0"/>
        <v>311</v>
      </c>
      <c r="E8" s="200">
        <v>3112</v>
      </c>
      <c r="F8" s="201" t="s">
        <v>79</v>
      </c>
      <c r="G8" s="201"/>
      <c r="H8" s="138">
        <v>20000</v>
      </c>
      <c r="I8" s="202">
        <v>20000</v>
      </c>
      <c r="J8" s="202">
        <v>92050</v>
      </c>
      <c r="K8" s="203">
        <f>J8/H8*100</f>
        <v>460.25</v>
      </c>
      <c r="L8" s="204">
        <f>J8/I8*100</f>
        <v>460.25</v>
      </c>
      <c r="M8" s="114" t="s">
        <v>164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</row>
    <row r="9" spans="1:69" s="10" customFormat="1" ht="15.75" outlineLevel="2">
      <c r="A9" s="199">
        <v>6200</v>
      </c>
      <c r="B9" s="200">
        <v>3639</v>
      </c>
      <c r="C9" s="201" t="s">
        <v>77</v>
      </c>
      <c r="D9" s="195">
        <v>311</v>
      </c>
      <c r="E9" s="200">
        <v>3113</v>
      </c>
      <c r="F9" s="201" t="s">
        <v>86</v>
      </c>
      <c r="G9" s="201"/>
      <c r="H9" s="138"/>
      <c r="I9" s="202"/>
      <c r="J9" s="202">
        <v>2990</v>
      </c>
      <c r="K9" s="203"/>
      <c r="L9" s="204"/>
      <c r="M9" s="114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</row>
    <row r="10" spans="1:69" s="10" customFormat="1" ht="15.75" outlineLevel="2">
      <c r="A10" s="199">
        <v>7100</v>
      </c>
      <c r="B10" s="200">
        <v>3639</v>
      </c>
      <c r="C10" s="201" t="s">
        <v>77</v>
      </c>
      <c r="D10" s="195">
        <v>311</v>
      </c>
      <c r="E10" s="200">
        <v>3113</v>
      </c>
      <c r="F10" s="201" t="s">
        <v>86</v>
      </c>
      <c r="G10" s="201"/>
      <c r="H10" s="138"/>
      <c r="I10" s="202"/>
      <c r="J10" s="202">
        <v>10</v>
      </c>
      <c r="K10" s="203"/>
      <c r="L10" s="204"/>
      <c r="M10" s="114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</row>
    <row r="11" spans="1:69" s="10" customFormat="1" ht="15.75" outlineLevel="2">
      <c r="A11" s="199">
        <v>3300</v>
      </c>
      <c r="B11" s="200">
        <v>6171</v>
      </c>
      <c r="C11" s="201" t="s">
        <v>6</v>
      </c>
      <c r="D11" s="195">
        <v>311</v>
      </c>
      <c r="E11" s="200">
        <v>3113</v>
      </c>
      <c r="F11" s="201" t="s">
        <v>86</v>
      </c>
      <c r="G11" s="201"/>
      <c r="H11" s="138"/>
      <c r="I11" s="202"/>
      <c r="J11" s="202">
        <v>153</v>
      </c>
      <c r="K11" s="203"/>
      <c r="L11" s="204"/>
      <c r="M11" s="114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</row>
    <row r="12" spans="1:69" s="10" customFormat="1" ht="15.75" outlineLevel="2">
      <c r="A12" s="199">
        <v>8200</v>
      </c>
      <c r="B12" s="200">
        <v>5311</v>
      </c>
      <c r="C12" s="201" t="s">
        <v>76</v>
      </c>
      <c r="D12" s="195" t="str">
        <f t="shared" si="0"/>
        <v>311</v>
      </c>
      <c r="E12" s="200">
        <v>3113</v>
      </c>
      <c r="F12" s="201" t="s">
        <v>86</v>
      </c>
      <c r="G12" s="201"/>
      <c r="H12" s="138">
        <v>250</v>
      </c>
      <c r="I12" s="202">
        <v>250</v>
      </c>
      <c r="J12" s="202">
        <v>324</v>
      </c>
      <c r="K12" s="203">
        <f>J12/H12*100</f>
        <v>129.6</v>
      </c>
      <c r="L12" s="204">
        <f>J12/I12*100</f>
        <v>129.6</v>
      </c>
      <c r="M12" s="114" t="s">
        <v>164</v>
      </c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</row>
    <row r="13" spans="1:69" s="14" customFormat="1" ht="15.75" outlineLevel="2">
      <c r="A13" s="199">
        <v>5200</v>
      </c>
      <c r="B13" s="200">
        <v>1039</v>
      </c>
      <c r="C13" s="201" t="s">
        <v>72</v>
      </c>
      <c r="D13" s="195" t="str">
        <f t="shared" si="0"/>
        <v>311</v>
      </c>
      <c r="E13" s="200">
        <v>3119</v>
      </c>
      <c r="F13" s="201" t="s">
        <v>109</v>
      </c>
      <c r="G13" s="201"/>
      <c r="H13" s="138"/>
      <c r="I13" s="202"/>
      <c r="J13" s="202">
        <v>408</v>
      </c>
      <c r="K13" s="203"/>
      <c r="L13" s="204"/>
      <c r="M13" s="114" t="s">
        <v>164</v>
      </c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</row>
    <row r="14" spans="1:69" s="14" customFormat="1" ht="15.75" outlineLevel="1">
      <c r="A14" s="199"/>
      <c r="B14" s="200"/>
      <c r="C14" s="201"/>
      <c r="D14" s="205" t="s">
        <v>139</v>
      </c>
      <c r="E14" s="200"/>
      <c r="F14" s="201"/>
      <c r="G14" s="201"/>
      <c r="H14" s="206">
        <f>SUBTOTAL(9,H5:H13)</f>
        <v>171250</v>
      </c>
      <c r="I14" s="207">
        <f>SUBTOTAL(9,I5:I13)</f>
        <v>171250</v>
      </c>
      <c r="J14" s="207">
        <f>SUBTOTAL(9,J5:J13)</f>
        <v>328645</v>
      </c>
      <c r="K14" s="208">
        <f>J14/H14*100</f>
        <v>191.90948905109488</v>
      </c>
      <c r="L14" s="209">
        <f>J14/I14*100</f>
        <v>191.90948905109488</v>
      </c>
      <c r="M14" s="114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</row>
    <row r="15" spans="1:69" ht="16.5" outlineLevel="1" thickBot="1">
      <c r="A15" s="159"/>
      <c r="B15" s="161"/>
      <c r="C15" s="162"/>
      <c r="D15" s="210"/>
      <c r="E15" s="161"/>
      <c r="F15" s="162"/>
      <c r="G15" s="211"/>
      <c r="H15" s="163"/>
      <c r="I15" s="163"/>
      <c r="J15" s="163"/>
      <c r="K15" s="212"/>
      <c r="L15" s="213"/>
      <c r="M15" s="25"/>
      <c r="N15" s="25"/>
      <c r="O15" s="25"/>
      <c r="P15" s="25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ht="16.5" thickBot="1">
      <c r="A16" s="214"/>
      <c r="B16" s="215"/>
      <c r="C16" s="216"/>
      <c r="D16" s="217" t="s">
        <v>190</v>
      </c>
      <c r="E16" s="215"/>
      <c r="F16" s="216"/>
      <c r="G16" s="218"/>
      <c r="H16" s="219">
        <f>SUBTOTAL(9,H5:H14)</f>
        <v>171250</v>
      </c>
      <c r="I16" s="219">
        <f>SUBTOTAL(9,I5:I14)</f>
        <v>171250</v>
      </c>
      <c r="J16" s="219">
        <f>SUBTOTAL(9,J5:J14)</f>
        <v>328645</v>
      </c>
      <c r="K16" s="220">
        <f>J16/H16*100</f>
        <v>191.90948905109488</v>
      </c>
      <c r="L16" s="221">
        <f>J16/I16*100</f>
        <v>191.90948905109488</v>
      </c>
      <c r="M16" s="25"/>
      <c r="N16" s="25"/>
      <c r="O16" s="25"/>
      <c r="P16" s="25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13" ht="12.75">
      <c r="A17" s="1"/>
      <c r="B17" s="1"/>
      <c r="C17" s="1"/>
      <c r="D17" s="1"/>
      <c r="E17" s="1"/>
      <c r="F17" s="1"/>
      <c r="G17" s="1"/>
      <c r="H17" s="116"/>
      <c r="I17" s="116"/>
      <c r="J17" s="116"/>
      <c r="K17" s="112"/>
      <c r="L17" s="112"/>
      <c r="M17" s="1"/>
    </row>
    <row r="18" spans="1:13" ht="12.75">
      <c r="A18" s="1"/>
      <c r="B18" s="1"/>
      <c r="C18" s="1"/>
      <c r="D18" s="1"/>
      <c r="E18" s="1"/>
      <c r="F18" s="1"/>
      <c r="G18" s="1"/>
      <c r="H18" s="116"/>
      <c r="I18" s="116"/>
      <c r="J18" s="116"/>
      <c r="K18" s="112"/>
      <c r="L18" s="112"/>
      <c r="M18" s="1"/>
    </row>
    <row r="19" spans="1:13" ht="12.75">
      <c r="A19" s="1"/>
      <c r="B19" s="1"/>
      <c r="C19" s="1"/>
      <c r="D19" s="1"/>
      <c r="E19" s="1"/>
      <c r="F19" s="1"/>
      <c r="G19" s="1"/>
      <c r="H19" s="116"/>
      <c r="I19" s="116"/>
      <c r="J19" s="116"/>
      <c r="K19" s="112"/>
      <c r="L19" s="112"/>
      <c r="M19" s="1"/>
    </row>
    <row r="20" spans="1:13" ht="12.75">
      <c r="A20" s="1"/>
      <c r="B20" s="1"/>
      <c r="C20" s="1"/>
      <c r="D20" s="1"/>
      <c r="E20" s="1"/>
      <c r="F20" s="1"/>
      <c r="G20" s="1"/>
      <c r="H20" s="116"/>
      <c r="I20" s="116"/>
      <c r="J20" s="116"/>
      <c r="K20" s="112"/>
      <c r="L20" s="112"/>
      <c r="M20" s="1"/>
    </row>
    <row r="21" spans="1:13" ht="12.75">
      <c r="A21" s="1"/>
      <c r="B21" s="1"/>
      <c r="C21" s="1"/>
      <c r="D21" s="1"/>
      <c r="E21" s="1"/>
      <c r="F21" s="1"/>
      <c r="G21" s="1"/>
      <c r="H21" s="116"/>
      <c r="I21" s="116"/>
      <c r="J21" s="116"/>
      <c r="K21" s="112"/>
      <c r="L21" s="112"/>
      <c r="M21" s="1"/>
    </row>
    <row r="22" spans="1:13" ht="12.75">
      <c r="A22" s="1"/>
      <c r="B22" s="1"/>
      <c r="C22" s="1"/>
      <c r="D22" s="1"/>
      <c r="E22" s="1"/>
      <c r="F22" s="1"/>
      <c r="G22" s="1"/>
      <c r="H22" s="116"/>
      <c r="I22" s="116"/>
      <c r="J22" s="116"/>
      <c r="K22" s="112"/>
      <c r="L22" s="112"/>
      <c r="M22" s="1"/>
    </row>
    <row r="23" spans="1:13" ht="12.75">
      <c r="A23" s="1"/>
      <c r="B23" s="1"/>
      <c r="C23" s="1"/>
      <c r="D23" s="1"/>
      <c r="E23" s="1"/>
      <c r="F23" s="1"/>
      <c r="G23" s="1"/>
      <c r="H23" s="116"/>
      <c r="I23" s="116"/>
      <c r="J23" s="116"/>
      <c r="K23" s="112"/>
      <c r="L23" s="112"/>
      <c r="M23" s="1"/>
    </row>
    <row r="24" spans="1:13" ht="12.75">
      <c r="A24" s="1"/>
      <c r="B24" s="1"/>
      <c r="C24" s="1"/>
      <c r="D24" s="1"/>
      <c r="E24" s="1"/>
      <c r="F24" s="1"/>
      <c r="G24" s="1"/>
      <c r="H24" s="116"/>
      <c r="I24" s="116"/>
      <c r="J24" s="116"/>
      <c r="K24" s="112"/>
      <c r="L24" s="112"/>
      <c r="M24" s="1"/>
    </row>
    <row r="25" spans="1:13" ht="12.75">
      <c r="A25" s="1"/>
      <c r="B25" s="1"/>
      <c r="C25" s="1"/>
      <c r="D25" s="1"/>
      <c r="E25" s="1"/>
      <c r="F25" s="1"/>
      <c r="G25" s="1"/>
      <c r="H25" s="116"/>
      <c r="I25" s="116"/>
      <c r="J25" s="116"/>
      <c r="K25" s="112"/>
      <c r="L25" s="112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12"/>
      <c r="L26" s="112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12"/>
      <c r="L27" s="112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12"/>
      <c r="L28" s="112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12"/>
      <c r="L29" s="112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12"/>
      <c r="L30" s="112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12"/>
      <c r="L31" s="112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12"/>
      <c r="L32" s="112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12"/>
      <c r="L33" s="112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12"/>
      <c r="L34" s="112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12"/>
      <c r="L35" s="112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12"/>
      <c r="L36" s="112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8" sqref="A18"/>
    </sheetView>
  </sheetViews>
  <sheetFormatPr defaultColWidth="9.00390625" defaultRowHeight="12.75" outlineLevelRow="2"/>
  <cols>
    <col min="1" max="1" width="5.375" style="1" customWidth="1"/>
    <col min="2" max="2" width="8.00390625" style="1" customWidth="1"/>
    <col min="3" max="3" width="6.25390625" style="1" customWidth="1"/>
    <col min="4" max="4" width="40.875" style="1" bestFit="1" customWidth="1"/>
    <col min="5" max="5" width="30.75390625" style="1" hidden="1" customWidth="1"/>
    <col min="6" max="8" width="17.75390625" style="1" customWidth="1"/>
    <col min="9" max="16384" width="9.125" style="1" customWidth="1"/>
  </cols>
  <sheetData>
    <row r="1" spans="1:10" ht="15.75">
      <c r="A1" s="2"/>
      <c r="B1" s="18" t="s">
        <v>188</v>
      </c>
      <c r="C1" s="2"/>
      <c r="D1" s="2"/>
      <c r="E1" s="2"/>
      <c r="F1" s="2"/>
      <c r="G1" s="2"/>
      <c r="H1" s="2"/>
      <c r="I1" s="2"/>
      <c r="J1" s="2"/>
    </row>
    <row r="2" spans="1:10" ht="15.75">
      <c r="A2" s="496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16.5" thickBot="1">
      <c r="A4" s="118" t="s">
        <v>0</v>
      </c>
      <c r="B4" s="119" t="s">
        <v>140</v>
      </c>
      <c r="C4" s="120" t="s">
        <v>2</v>
      </c>
      <c r="D4" s="121" t="s">
        <v>3</v>
      </c>
      <c r="E4" s="121" t="s">
        <v>23</v>
      </c>
      <c r="F4" s="122" t="s">
        <v>5</v>
      </c>
      <c r="G4" s="122" t="s">
        <v>169</v>
      </c>
      <c r="H4" s="122" t="s">
        <v>170</v>
      </c>
      <c r="I4" s="123" t="s">
        <v>21</v>
      </c>
      <c r="J4" s="124" t="s">
        <v>22</v>
      </c>
      <c r="K4" s="25"/>
      <c r="L4" s="25"/>
    </row>
    <row r="5" spans="1:12" ht="15.75" outlineLevel="2">
      <c r="A5" s="125">
        <v>3700</v>
      </c>
      <c r="B5" s="126" t="str">
        <f>MID(C5,1,2)</f>
        <v>41</v>
      </c>
      <c r="C5" s="127">
        <v>4111</v>
      </c>
      <c r="D5" s="128" t="s">
        <v>37</v>
      </c>
      <c r="E5" s="128"/>
      <c r="F5" s="129"/>
      <c r="G5" s="129">
        <v>30316</v>
      </c>
      <c r="H5" s="129">
        <v>30316</v>
      </c>
      <c r="I5" s="130"/>
      <c r="J5" s="131">
        <f>+H5/G5*100</f>
        <v>100</v>
      </c>
      <c r="K5" s="362"/>
      <c r="L5" s="25"/>
    </row>
    <row r="6" spans="1:12" s="113" customFormat="1" ht="15.75" outlineLevel="2">
      <c r="A6" s="132">
        <v>7499</v>
      </c>
      <c r="B6" s="133" t="str">
        <f aca="true" t="shared" si="0" ref="B6:B18">MID(C6,1,2)</f>
        <v>41</v>
      </c>
      <c r="C6" s="134">
        <v>4111</v>
      </c>
      <c r="D6" s="135" t="s">
        <v>98</v>
      </c>
      <c r="E6" s="136"/>
      <c r="F6" s="137"/>
      <c r="G6" s="138">
        <v>114</v>
      </c>
      <c r="H6" s="138">
        <v>114</v>
      </c>
      <c r="I6" s="139"/>
      <c r="J6" s="140">
        <f>IF(G6=0,0,H6/G6*100)</f>
        <v>100</v>
      </c>
      <c r="K6" s="362"/>
      <c r="L6" s="141"/>
    </row>
    <row r="7" spans="1:12" ht="15.75" outlineLevel="2">
      <c r="A7" s="142">
        <v>3700</v>
      </c>
      <c r="B7" s="133" t="str">
        <f t="shared" si="0"/>
        <v>41</v>
      </c>
      <c r="C7" s="143">
        <v>4112</v>
      </c>
      <c r="D7" s="144" t="s">
        <v>26</v>
      </c>
      <c r="E7" s="144" t="s">
        <v>27</v>
      </c>
      <c r="F7" s="145">
        <f>132764+237763</f>
        <v>370527</v>
      </c>
      <c r="G7" s="145">
        <v>364419</v>
      </c>
      <c r="H7" s="145">
        <v>364419</v>
      </c>
      <c r="I7" s="146">
        <f>+H7/F7*100</f>
        <v>98.35153713494563</v>
      </c>
      <c r="J7" s="147">
        <f>+H7/G7*100</f>
        <v>100</v>
      </c>
      <c r="K7" s="362"/>
      <c r="L7" s="25"/>
    </row>
    <row r="8" spans="1:12" ht="15.75" outlineLevel="2">
      <c r="A8" s="142">
        <v>3700</v>
      </c>
      <c r="B8" s="133" t="str">
        <f t="shared" si="0"/>
        <v>41</v>
      </c>
      <c r="C8" s="143">
        <v>4116</v>
      </c>
      <c r="D8" s="144" t="s">
        <v>39</v>
      </c>
      <c r="E8" s="144"/>
      <c r="F8" s="145"/>
      <c r="G8" s="145">
        <v>18450</v>
      </c>
      <c r="H8" s="145">
        <v>18450</v>
      </c>
      <c r="I8" s="146"/>
      <c r="J8" s="147">
        <f aca="true" t="shared" si="1" ref="J8:J22">+H8/G8*100</f>
        <v>100</v>
      </c>
      <c r="K8" s="362"/>
      <c r="L8" s="25"/>
    </row>
    <row r="9" spans="1:12" s="113" customFormat="1" ht="15.75" outlineLevel="2">
      <c r="A9" s="132">
        <v>7499</v>
      </c>
      <c r="B9" s="133" t="str">
        <f t="shared" si="0"/>
        <v>41</v>
      </c>
      <c r="C9" s="134">
        <v>4116</v>
      </c>
      <c r="D9" s="144" t="s">
        <v>39</v>
      </c>
      <c r="E9" s="136"/>
      <c r="F9" s="137"/>
      <c r="G9" s="138">
        <v>1337360</v>
      </c>
      <c r="H9" s="138">
        <v>1337360</v>
      </c>
      <c r="I9" s="146"/>
      <c r="J9" s="147">
        <f t="shared" si="1"/>
        <v>100</v>
      </c>
      <c r="K9" s="362"/>
      <c r="L9" s="141"/>
    </row>
    <row r="10" spans="1:11" s="117" customFormat="1" ht="15.75" outlineLevel="2">
      <c r="A10" s="148">
        <v>5400</v>
      </c>
      <c r="B10" s="133" t="str">
        <f t="shared" si="0"/>
        <v>41</v>
      </c>
      <c r="C10" s="149">
        <v>4121</v>
      </c>
      <c r="D10" s="150" t="s">
        <v>69</v>
      </c>
      <c r="E10" s="150" t="s">
        <v>70</v>
      </c>
      <c r="F10" s="151">
        <v>3800</v>
      </c>
      <c r="G10" s="151">
        <v>3800</v>
      </c>
      <c r="H10" s="151">
        <v>5859</v>
      </c>
      <c r="I10" s="146">
        <f>+H10/F10*100</f>
        <v>154.18421052631578</v>
      </c>
      <c r="J10" s="147">
        <f t="shared" si="1"/>
        <v>154.18421052631578</v>
      </c>
      <c r="K10" s="362"/>
    </row>
    <row r="11" spans="1:12" ht="15.75" outlineLevel="2">
      <c r="A11" s="142">
        <v>3700</v>
      </c>
      <c r="B11" s="133" t="str">
        <f t="shared" si="0"/>
        <v>41</v>
      </c>
      <c r="C11" s="143">
        <v>4131</v>
      </c>
      <c r="D11" s="144" t="s">
        <v>50</v>
      </c>
      <c r="E11" s="144" t="s">
        <v>28</v>
      </c>
      <c r="F11" s="145">
        <v>9832</v>
      </c>
      <c r="G11" s="145">
        <f>9855</f>
        <v>9855</v>
      </c>
      <c r="H11" s="145">
        <f>12225</f>
        <v>12225</v>
      </c>
      <c r="I11" s="146">
        <f>+H11/F11*100</f>
        <v>124.33889340927584</v>
      </c>
      <c r="J11" s="147">
        <f t="shared" si="1"/>
        <v>124.04870624048708</v>
      </c>
      <c r="K11" s="362"/>
      <c r="L11" s="25"/>
    </row>
    <row r="12" spans="1:12" ht="15.75" outlineLevel="2">
      <c r="A12" s="152">
        <v>6600</v>
      </c>
      <c r="B12" s="153">
        <v>41</v>
      </c>
      <c r="C12" s="154">
        <v>4131</v>
      </c>
      <c r="D12" s="144" t="s">
        <v>50</v>
      </c>
      <c r="E12" s="155"/>
      <c r="F12" s="156"/>
      <c r="G12" s="156">
        <v>47013</v>
      </c>
      <c r="H12" s="156">
        <v>47013</v>
      </c>
      <c r="I12" s="157"/>
      <c r="J12" s="147">
        <f t="shared" si="1"/>
        <v>100</v>
      </c>
      <c r="K12" s="362"/>
      <c r="L12" s="25"/>
    </row>
    <row r="13" spans="1:12" ht="15.75" outlineLevel="2">
      <c r="A13" s="152">
        <v>3700</v>
      </c>
      <c r="B13" s="153">
        <v>41</v>
      </c>
      <c r="C13" s="154">
        <v>4132</v>
      </c>
      <c r="D13" s="155" t="s">
        <v>181</v>
      </c>
      <c r="E13" s="155"/>
      <c r="F13" s="156"/>
      <c r="G13" s="156"/>
      <c r="H13" s="156">
        <v>306</v>
      </c>
      <c r="I13" s="157"/>
      <c r="J13" s="158"/>
      <c r="K13" s="362"/>
      <c r="L13" s="25"/>
    </row>
    <row r="14" spans="1:12" ht="16.5" outlineLevel="1" thickBot="1">
      <c r="A14" s="159"/>
      <c r="B14" s="160" t="s">
        <v>141</v>
      </c>
      <c r="C14" s="161"/>
      <c r="D14" s="162"/>
      <c r="E14" s="162"/>
      <c r="F14" s="163">
        <f>SUBTOTAL(9,F5:F11)</f>
        <v>384159</v>
      </c>
      <c r="G14" s="163">
        <f>SUBTOTAL(9,G5:G13)</f>
        <v>1811327</v>
      </c>
      <c r="H14" s="163">
        <f>SUBTOTAL(9,H5:H13)</f>
        <v>1816062</v>
      </c>
      <c r="I14" s="164">
        <f>+H14/F14*100</f>
        <v>472.737069807033</v>
      </c>
      <c r="J14" s="165">
        <f t="shared" si="1"/>
        <v>100.26141055701152</v>
      </c>
      <c r="K14" s="362"/>
      <c r="L14" s="25"/>
    </row>
    <row r="15" spans="1:12" ht="15.75" outlineLevel="1">
      <c r="A15" s="166"/>
      <c r="B15" s="167"/>
      <c r="C15" s="168"/>
      <c r="D15" s="169"/>
      <c r="E15" s="169"/>
      <c r="F15" s="170"/>
      <c r="G15" s="170"/>
      <c r="H15" s="170"/>
      <c r="I15" s="171"/>
      <c r="J15" s="172"/>
      <c r="K15" s="362"/>
      <c r="L15" s="25"/>
    </row>
    <row r="16" spans="1:12" ht="15.75" outlineLevel="2">
      <c r="A16" s="142">
        <v>3700</v>
      </c>
      <c r="B16" s="133" t="str">
        <f t="shared" si="0"/>
        <v>42</v>
      </c>
      <c r="C16" s="143">
        <v>4211</v>
      </c>
      <c r="D16" s="144" t="s">
        <v>42</v>
      </c>
      <c r="E16" s="144"/>
      <c r="F16" s="145"/>
      <c r="G16" s="145">
        <v>757</v>
      </c>
      <c r="H16" s="145">
        <v>757</v>
      </c>
      <c r="I16" s="146"/>
      <c r="J16" s="147">
        <f t="shared" si="1"/>
        <v>100</v>
      </c>
      <c r="K16" s="362"/>
      <c r="L16" s="25"/>
    </row>
    <row r="17" spans="1:12" ht="15.75" outlineLevel="2">
      <c r="A17" s="142">
        <v>3700</v>
      </c>
      <c r="B17" s="133" t="str">
        <f t="shared" si="0"/>
        <v>42</v>
      </c>
      <c r="C17" s="143">
        <v>4213</v>
      </c>
      <c r="D17" s="144" t="s">
        <v>184</v>
      </c>
      <c r="E17" s="144"/>
      <c r="F17" s="145"/>
      <c r="G17" s="145">
        <v>125</v>
      </c>
      <c r="H17" s="145">
        <v>125</v>
      </c>
      <c r="I17" s="146"/>
      <c r="J17" s="147">
        <f t="shared" si="1"/>
        <v>100</v>
      </c>
      <c r="K17" s="362"/>
      <c r="L17" s="25"/>
    </row>
    <row r="18" spans="1:12" ht="15.75" outlineLevel="2">
      <c r="A18" s="142">
        <v>3700</v>
      </c>
      <c r="B18" s="133" t="str">
        <f t="shared" si="0"/>
        <v>42</v>
      </c>
      <c r="C18" s="143">
        <v>4216</v>
      </c>
      <c r="D18" s="144" t="s">
        <v>38</v>
      </c>
      <c r="E18" s="144"/>
      <c r="F18" s="145"/>
      <c r="G18" s="145">
        <v>145535</v>
      </c>
      <c r="H18" s="145">
        <v>145535</v>
      </c>
      <c r="I18" s="146"/>
      <c r="J18" s="147">
        <f t="shared" si="1"/>
        <v>100</v>
      </c>
      <c r="K18" s="362"/>
      <c r="L18" s="25"/>
    </row>
    <row r="19" spans="1:12" ht="15.75" outlineLevel="2">
      <c r="A19" s="152">
        <v>3700</v>
      </c>
      <c r="B19" s="153">
        <v>42</v>
      </c>
      <c r="C19" s="154">
        <v>4221</v>
      </c>
      <c r="D19" s="155" t="s">
        <v>182</v>
      </c>
      <c r="E19" s="155"/>
      <c r="F19" s="156"/>
      <c r="G19" s="156"/>
      <c r="H19" s="156">
        <v>700</v>
      </c>
      <c r="I19" s="157"/>
      <c r="J19" s="158"/>
      <c r="K19" s="362"/>
      <c r="L19" s="25"/>
    </row>
    <row r="20" spans="1:12" ht="16.5" outlineLevel="1" thickBot="1">
      <c r="A20" s="159"/>
      <c r="B20" s="173" t="s">
        <v>142</v>
      </c>
      <c r="C20" s="161"/>
      <c r="D20" s="162"/>
      <c r="E20" s="162"/>
      <c r="F20" s="174"/>
      <c r="G20" s="163">
        <f>SUBTOTAL(9,G16:G18)</f>
        <v>146417</v>
      </c>
      <c r="H20" s="163">
        <f>SUBTOTAL(9,H16:H19)</f>
        <v>147117</v>
      </c>
      <c r="I20" s="164"/>
      <c r="J20" s="165">
        <f t="shared" si="1"/>
        <v>100.47808656098678</v>
      </c>
      <c r="K20" s="362"/>
      <c r="L20" s="25"/>
    </row>
    <row r="21" spans="1:12" ht="15.75" outlineLevel="1">
      <c r="A21" s="166"/>
      <c r="B21" s="175"/>
      <c r="C21" s="168"/>
      <c r="D21" s="169"/>
      <c r="E21" s="169"/>
      <c r="F21" s="170"/>
      <c r="G21" s="170"/>
      <c r="H21" s="170"/>
      <c r="I21" s="171"/>
      <c r="J21" s="172"/>
      <c r="K21" s="362"/>
      <c r="L21" s="25"/>
    </row>
    <row r="22" spans="1:12" ht="16.5" thickBot="1">
      <c r="A22" s="176"/>
      <c r="B22" s="177" t="s">
        <v>189</v>
      </c>
      <c r="C22" s="178"/>
      <c r="D22" s="179"/>
      <c r="E22" s="179"/>
      <c r="F22" s="180">
        <f>SUBTOTAL(9,F5:F18)</f>
        <v>384159</v>
      </c>
      <c r="G22" s="180">
        <f>SUBTOTAL(9,G5:G18)</f>
        <v>1957744</v>
      </c>
      <c r="H22" s="180">
        <f>SUBTOTAL(9,H5:H19)</f>
        <v>1963179</v>
      </c>
      <c r="I22" s="181">
        <f>+H22/F22*100</f>
        <v>511.03293167672757</v>
      </c>
      <c r="J22" s="182">
        <f t="shared" si="1"/>
        <v>100.27761545942677</v>
      </c>
      <c r="K22" s="362"/>
      <c r="L22" s="25"/>
    </row>
    <row r="23" spans="1:12" ht="15.75">
      <c r="A23" s="25"/>
      <c r="B23" s="25"/>
      <c r="C23" s="25"/>
      <c r="D23" s="25"/>
      <c r="E23" s="25"/>
      <c r="F23" s="183"/>
      <c r="G23" s="183"/>
      <c r="H23" s="183"/>
      <c r="I23" s="184"/>
      <c r="J23" s="184"/>
      <c r="K23" s="25"/>
      <c r="L23" s="25"/>
    </row>
    <row r="24" spans="1:12" ht="15.75">
      <c r="A24" s="497" t="s">
        <v>194</v>
      </c>
      <c r="B24" s="25"/>
      <c r="C24" s="25"/>
      <c r="D24" s="25"/>
      <c r="E24" s="25"/>
      <c r="F24" s="183"/>
      <c r="G24" s="183"/>
      <c r="H24" s="183"/>
      <c r="I24" s="184"/>
      <c r="J24" s="184"/>
      <c r="K24" s="25"/>
      <c r="L24" s="25"/>
    </row>
    <row r="25" spans="1:10" ht="12.75">
      <c r="A25" s="19" t="s">
        <v>195</v>
      </c>
      <c r="F25" s="116"/>
      <c r="G25" s="116"/>
      <c r="H25" s="116"/>
      <c r="I25" s="112"/>
      <c r="J25" s="112"/>
    </row>
    <row r="26" spans="6:10" ht="12.75">
      <c r="F26" s="116"/>
      <c r="G26" s="116"/>
      <c r="H26" s="116"/>
      <c r="I26" s="112"/>
      <c r="J26" s="112"/>
    </row>
    <row r="27" spans="6:10" ht="12.75">
      <c r="F27" s="116"/>
      <c r="G27" s="116"/>
      <c r="H27" s="116"/>
      <c r="I27" s="112"/>
      <c r="J27" s="112"/>
    </row>
    <row r="28" spans="6:10" ht="12.75">
      <c r="F28" s="116"/>
      <c r="G28" s="116"/>
      <c r="H28" s="116"/>
      <c r="I28" s="112"/>
      <c r="J28" s="112"/>
    </row>
    <row r="29" spans="6:10" ht="12.75">
      <c r="F29" s="116"/>
      <c r="G29" s="116"/>
      <c r="H29" s="116"/>
      <c r="I29" s="112"/>
      <c r="J29" s="112"/>
    </row>
    <row r="30" spans="6:10" ht="12.75">
      <c r="F30" s="116"/>
      <c r="G30" s="116"/>
      <c r="H30" s="116"/>
      <c r="I30" s="112"/>
      <c r="J30" s="112"/>
    </row>
    <row r="31" spans="6:10" ht="12.75">
      <c r="F31" s="116"/>
      <c r="G31" s="116"/>
      <c r="H31" s="116"/>
      <c r="I31" s="112"/>
      <c r="J31" s="112"/>
    </row>
    <row r="32" spans="6:10" ht="12.75">
      <c r="F32" s="116"/>
      <c r="G32" s="116"/>
      <c r="H32" s="116"/>
      <c r="I32" s="112"/>
      <c r="J32" s="112"/>
    </row>
    <row r="33" spans="6:10" ht="12.75">
      <c r="F33" s="116"/>
      <c r="G33" s="116"/>
      <c r="H33" s="116"/>
      <c r="I33" s="112"/>
      <c r="J33" s="112"/>
    </row>
    <row r="34" spans="6:10" ht="12.75">
      <c r="F34" s="116"/>
      <c r="G34" s="116"/>
      <c r="H34" s="116"/>
      <c r="I34" s="112"/>
      <c r="J34" s="112"/>
    </row>
    <row r="35" spans="6:10" ht="12.75">
      <c r="F35" s="116"/>
      <c r="G35" s="116"/>
      <c r="H35" s="116"/>
      <c r="I35" s="112"/>
      <c r="J35" s="112"/>
    </row>
    <row r="36" spans="6:10" ht="12.75">
      <c r="F36" s="116"/>
      <c r="G36" s="116"/>
      <c r="H36" s="116"/>
      <c r="I36" s="112"/>
      <c r="J36" s="112"/>
    </row>
    <row r="37" spans="9:10" ht="12.75">
      <c r="I37" s="112"/>
      <c r="J37" s="112"/>
    </row>
    <row r="38" spans="9:10" ht="12.75">
      <c r="I38" s="112"/>
      <c r="J38" s="112"/>
    </row>
    <row r="39" spans="9:10" ht="12.75">
      <c r="I39" s="112"/>
      <c r="J39" s="112"/>
    </row>
    <row r="40" spans="9:10" ht="12.75">
      <c r="I40" s="112"/>
      <c r="J40" s="112"/>
    </row>
    <row r="41" spans="9:10" ht="12.75">
      <c r="I41" s="112"/>
      <c r="J41" s="112"/>
    </row>
    <row r="42" spans="9:10" ht="12.75">
      <c r="I42" s="112"/>
      <c r="J42" s="112"/>
    </row>
    <row r="43" spans="9:10" ht="12.75">
      <c r="I43" s="112"/>
      <c r="J43" s="112"/>
    </row>
    <row r="44" spans="9:10" ht="12.75">
      <c r="I44" s="112"/>
      <c r="J44" s="112"/>
    </row>
    <row r="45" spans="9:10" ht="12.75">
      <c r="I45" s="112"/>
      <c r="J45" s="112"/>
    </row>
    <row r="46" spans="9:10" ht="12.75">
      <c r="I46" s="112"/>
      <c r="J46" s="112"/>
    </row>
    <row r="47" spans="9:10" ht="12.75">
      <c r="I47" s="112"/>
      <c r="J47" s="11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zoomScale="75" zoomScaleNormal="75" workbookViewId="0" topLeftCell="C136">
      <selection activeCell="F160" sqref="F160"/>
    </sheetView>
  </sheetViews>
  <sheetFormatPr defaultColWidth="9.00390625" defaultRowHeight="12.75"/>
  <cols>
    <col min="1" max="2" width="8.125" style="531" bestFit="1" customWidth="1"/>
    <col min="3" max="3" width="68.875" style="531" customWidth="1"/>
    <col min="4" max="6" width="16.125" style="531" customWidth="1"/>
    <col min="7" max="8" width="11.00390625" style="531" customWidth="1"/>
    <col min="9" max="16384" width="8.00390625" style="531" customWidth="1"/>
  </cols>
  <sheetData>
    <row r="1" ht="16.5" thickBot="1">
      <c r="A1" s="530"/>
    </row>
    <row r="2" spans="1:8" ht="16.5" thickBot="1">
      <c r="A2" s="532" t="s">
        <v>0</v>
      </c>
      <c r="B2" s="533" t="s">
        <v>1</v>
      </c>
      <c r="C2" s="533" t="s">
        <v>196</v>
      </c>
      <c r="D2" s="533" t="s">
        <v>5</v>
      </c>
      <c r="E2" s="533" t="s">
        <v>197</v>
      </c>
      <c r="F2" s="533" t="s">
        <v>198</v>
      </c>
      <c r="G2" s="533" t="s">
        <v>21</v>
      </c>
      <c r="H2" s="534" t="s">
        <v>199</v>
      </c>
    </row>
    <row r="3" spans="1:8" ht="15.75">
      <c r="A3" s="535">
        <v>3200</v>
      </c>
      <c r="B3" s="536">
        <v>3349</v>
      </c>
      <c r="C3" s="536" t="s">
        <v>252</v>
      </c>
      <c r="D3" s="537">
        <v>4745</v>
      </c>
      <c r="E3" s="537">
        <v>4745</v>
      </c>
      <c r="F3" s="537">
        <v>4229</v>
      </c>
      <c r="G3" s="538">
        <f>+F3/D3*100</f>
        <v>89.12539515279241</v>
      </c>
      <c r="H3" s="539">
        <f aca="true" t="shared" si="0" ref="H3:H37">+F3/E3*100</f>
        <v>89.12539515279241</v>
      </c>
    </row>
    <row r="4" spans="1:8" ht="15.75">
      <c r="A4" s="540">
        <v>3200</v>
      </c>
      <c r="B4" s="541">
        <v>3429</v>
      </c>
      <c r="C4" s="541" t="s">
        <v>253</v>
      </c>
      <c r="D4" s="542">
        <v>92</v>
      </c>
      <c r="E4" s="542">
        <v>132</v>
      </c>
      <c r="F4" s="542">
        <v>78</v>
      </c>
      <c r="G4" s="543">
        <f>+F4/D4*100</f>
        <v>84.78260869565217</v>
      </c>
      <c r="H4" s="544">
        <f t="shared" si="0"/>
        <v>59.09090909090909</v>
      </c>
    </row>
    <row r="5" spans="1:8" ht="15.75">
      <c r="A5" s="540">
        <v>3200</v>
      </c>
      <c r="B5" s="541">
        <v>6112</v>
      </c>
      <c r="C5" s="541" t="s">
        <v>254</v>
      </c>
      <c r="D5" s="542">
        <v>7011</v>
      </c>
      <c r="E5" s="542">
        <v>7470</v>
      </c>
      <c r="F5" s="542">
        <v>5623</v>
      </c>
      <c r="G5" s="543">
        <f>+F5/D5*100</f>
        <v>80.20253886749393</v>
      </c>
      <c r="H5" s="544">
        <f t="shared" si="0"/>
        <v>75.27443105756359</v>
      </c>
    </row>
    <row r="6" spans="1:8" ht="15.75">
      <c r="A6" s="540">
        <v>3200</v>
      </c>
      <c r="B6" s="541">
        <v>6114</v>
      </c>
      <c r="C6" s="541" t="s">
        <v>255</v>
      </c>
      <c r="D6" s="542"/>
      <c r="E6" s="542">
        <v>205</v>
      </c>
      <c r="F6" s="542">
        <v>206</v>
      </c>
      <c r="G6" s="543"/>
      <c r="H6" s="544">
        <f t="shared" si="0"/>
        <v>100.48780487804878</v>
      </c>
    </row>
    <row r="7" spans="1:8" ht="15.75">
      <c r="A7" s="540">
        <v>3200</v>
      </c>
      <c r="B7" s="541">
        <v>6171</v>
      </c>
      <c r="C7" s="541" t="s">
        <v>6</v>
      </c>
      <c r="D7" s="542">
        <v>302638</v>
      </c>
      <c r="E7" s="542">
        <v>353589</v>
      </c>
      <c r="F7" s="542">
        <v>345893</v>
      </c>
      <c r="G7" s="543">
        <f>+F7/D7*100</f>
        <v>114.29265326892195</v>
      </c>
      <c r="H7" s="544">
        <f t="shared" si="0"/>
        <v>97.82346170271134</v>
      </c>
    </row>
    <row r="8" spans="1:8" ht="15.75">
      <c r="A8" s="540">
        <v>3200</v>
      </c>
      <c r="B8" s="541">
        <v>6219</v>
      </c>
      <c r="C8" s="541" t="s">
        <v>256</v>
      </c>
      <c r="D8" s="542"/>
      <c r="E8" s="542">
        <v>125</v>
      </c>
      <c r="F8" s="542">
        <v>143</v>
      </c>
      <c r="G8" s="543"/>
      <c r="H8" s="544">
        <f t="shared" si="0"/>
        <v>114.39999999999999</v>
      </c>
    </row>
    <row r="9" spans="1:8" ht="15.75">
      <c r="A9" s="540">
        <v>3200</v>
      </c>
      <c r="B9" s="541">
        <v>6221</v>
      </c>
      <c r="C9" s="541" t="s">
        <v>257</v>
      </c>
      <c r="D9" s="542"/>
      <c r="E9" s="542">
        <v>2000</v>
      </c>
      <c r="F9" s="542">
        <v>2000</v>
      </c>
      <c r="G9" s="543"/>
      <c r="H9" s="544">
        <f t="shared" si="0"/>
        <v>100</v>
      </c>
    </row>
    <row r="10" spans="1:8" ht="15.75">
      <c r="A10" s="540">
        <v>3200</v>
      </c>
      <c r="B10" s="541">
        <v>6223</v>
      </c>
      <c r="C10" s="541" t="s">
        <v>374</v>
      </c>
      <c r="D10" s="542">
        <v>6197</v>
      </c>
      <c r="E10" s="542">
        <v>6619</v>
      </c>
      <c r="F10" s="542">
        <v>5489</v>
      </c>
      <c r="G10" s="543">
        <f>+F10/D10*100</f>
        <v>88.57511699209294</v>
      </c>
      <c r="H10" s="544">
        <f t="shared" si="0"/>
        <v>82.9279347333434</v>
      </c>
    </row>
    <row r="11" spans="1:8" ht="16.5" thickBot="1">
      <c r="A11" s="545">
        <v>3200</v>
      </c>
      <c r="B11" s="546"/>
      <c r="C11" s="546" t="s">
        <v>200</v>
      </c>
      <c r="D11" s="547">
        <f>SUM(D3:D10)</f>
        <v>320683</v>
      </c>
      <c r="E11" s="547">
        <f>SUM(E3:E10)</f>
        <v>374885</v>
      </c>
      <c r="F11" s="547">
        <f>SUM(F3:F10)</f>
        <v>363661</v>
      </c>
      <c r="G11" s="548">
        <f>+F11/D11*100</f>
        <v>113.40202006342712</v>
      </c>
      <c r="H11" s="549">
        <f t="shared" si="0"/>
        <v>97.00601517798792</v>
      </c>
    </row>
    <row r="12" spans="1:8" ht="15.75">
      <c r="A12" s="550">
        <v>3300</v>
      </c>
      <c r="B12" s="551">
        <v>6171</v>
      </c>
      <c r="C12" s="551" t="s">
        <v>6</v>
      </c>
      <c r="D12" s="552">
        <v>26950</v>
      </c>
      <c r="E12" s="552">
        <v>28850</v>
      </c>
      <c r="F12" s="552">
        <v>28833</v>
      </c>
      <c r="G12" s="553">
        <f>+F12/D12*100</f>
        <v>106.98701298701299</v>
      </c>
      <c r="H12" s="554">
        <f t="shared" si="0"/>
        <v>99.94107452339688</v>
      </c>
    </row>
    <row r="13" spans="1:8" ht="16.5" thickBot="1">
      <c r="A13" s="545">
        <v>3300</v>
      </c>
      <c r="B13" s="546"/>
      <c r="C13" s="546" t="s">
        <v>201</v>
      </c>
      <c r="D13" s="547">
        <f>SUM(D12)</f>
        <v>26950</v>
      </c>
      <c r="E13" s="547">
        <f>SUM(E12)</f>
        <v>28850</v>
      </c>
      <c r="F13" s="547">
        <f>SUM(F12)</f>
        <v>28833</v>
      </c>
      <c r="G13" s="548">
        <f>+F13/D13*100</f>
        <v>106.98701298701299</v>
      </c>
      <c r="H13" s="549">
        <f t="shared" si="0"/>
        <v>99.94107452339688</v>
      </c>
    </row>
    <row r="14" spans="1:8" ht="15.75">
      <c r="A14" s="540">
        <v>3400</v>
      </c>
      <c r="B14" s="541">
        <v>1069</v>
      </c>
      <c r="C14" s="541" t="s">
        <v>202</v>
      </c>
      <c r="D14" s="542"/>
      <c r="E14" s="542">
        <v>7243</v>
      </c>
      <c r="F14" s="542">
        <v>7243</v>
      </c>
      <c r="G14" s="543"/>
      <c r="H14" s="544">
        <f t="shared" si="0"/>
        <v>100</v>
      </c>
    </row>
    <row r="15" spans="1:8" ht="16.5" thickBot="1">
      <c r="A15" s="545">
        <v>3400</v>
      </c>
      <c r="B15" s="546"/>
      <c r="C15" s="546" t="s">
        <v>258</v>
      </c>
      <c r="D15" s="547"/>
      <c r="E15" s="547">
        <f>+E14</f>
        <v>7243</v>
      </c>
      <c r="F15" s="547">
        <f>+F14</f>
        <v>7243</v>
      </c>
      <c r="G15" s="548"/>
      <c r="H15" s="549">
        <f t="shared" si="0"/>
        <v>100</v>
      </c>
    </row>
    <row r="16" spans="1:8" ht="15.75">
      <c r="A16" s="540">
        <v>3600</v>
      </c>
      <c r="B16" s="541">
        <v>5212</v>
      </c>
      <c r="C16" s="541" t="s">
        <v>90</v>
      </c>
      <c r="D16" s="542">
        <v>4229</v>
      </c>
      <c r="E16" s="542">
        <v>2396</v>
      </c>
      <c r="F16" s="542">
        <v>1751</v>
      </c>
      <c r="G16" s="543">
        <f>+F16/D16*100</f>
        <v>41.404587372901396</v>
      </c>
      <c r="H16" s="544">
        <f t="shared" si="0"/>
        <v>73.08013355592654</v>
      </c>
    </row>
    <row r="17" spans="1:8" ht="15.75">
      <c r="A17" s="540">
        <v>3600</v>
      </c>
      <c r="B17" s="541">
        <v>5519</v>
      </c>
      <c r="C17" s="541" t="s">
        <v>259</v>
      </c>
      <c r="D17" s="542"/>
      <c r="E17" s="542">
        <v>1456</v>
      </c>
      <c r="F17" s="542">
        <v>1456</v>
      </c>
      <c r="G17" s="543"/>
      <c r="H17" s="544">
        <f t="shared" si="0"/>
        <v>100</v>
      </c>
    </row>
    <row r="18" spans="1:8" ht="16.5" thickBot="1">
      <c r="A18" s="545">
        <v>3600</v>
      </c>
      <c r="B18" s="546"/>
      <c r="C18" s="546" t="s">
        <v>260</v>
      </c>
      <c r="D18" s="547">
        <f>SUM(D16:D17)</f>
        <v>4229</v>
      </c>
      <c r="E18" s="547">
        <f>SUM(E16:E17)</f>
        <v>3852</v>
      </c>
      <c r="F18" s="547">
        <f>SUM(F16:F17)</f>
        <v>3207</v>
      </c>
      <c r="G18" s="548">
        <f>+F18/D18*100</f>
        <v>75.83353038543392</v>
      </c>
      <c r="H18" s="549">
        <f t="shared" si="0"/>
        <v>83.25545171339563</v>
      </c>
    </row>
    <row r="19" spans="1:8" ht="15.75">
      <c r="A19" s="540">
        <v>3700</v>
      </c>
      <c r="B19" s="541">
        <v>6171</v>
      </c>
      <c r="C19" s="541" t="s">
        <v>6</v>
      </c>
      <c r="D19" s="542">
        <v>30218</v>
      </c>
      <c r="E19" s="542">
        <v>30218</v>
      </c>
      <c r="F19" s="542">
        <v>20284</v>
      </c>
      <c r="G19" s="543">
        <f>+F19/D19*100</f>
        <v>67.1255543053809</v>
      </c>
      <c r="H19" s="544">
        <f t="shared" si="0"/>
        <v>67.1255543053809</v>
      </c>
    </row>
    <row r="20" spans="1:8" ht="15.75">
      <c r="A20" s="540">
        <v>3700</v>
      </c>
      <c r="B20" s="541">
        <v>6310</v>
      </c>
      <c r="C20" s="541" t="s">
        <v>261</v>
      </c>
      <c r="D20" s="542">
        <v>143500</v>
      </c>
      <c r="E20" s="542">
        <v>150284</v>
      </c>
      <c r="F20" s="542">
        <v>147498</v>
      </c>
      <c r="G20" s="543">
        <f>+F20/D20*100</f>
        <v>102.78606271777005</v>
      </c>
      <c r="H20" s="544">
        <f t="shared" si="0"/>
        <v>98.14617657235634</v>
      </c>
    </row>
    <row r="21" spans="1:8" ht="15.75">
      <c r="A21" s="540">
        <v>3700</v>
      </c>
      <c r="B21" s="541">
        <v>6399</v>
      </c>
      <c r="C21" s="541" t="s">
        <v>10</v>
      </c>
      <c r="D21" s="542">
        <v>287703</v>
      </c>
      <c r="E21" s="542">
        <v>238398</v>
      </c>
      <c r="F21" s="542">
        <v>238431</v>
      </c>
      <c r="G21" s="543">
        <f>+F21/D21*100</f>
        <v>82.87400548482289</v>
      </c>
      <c r="H21" s="544">
        <f t="shared" si="0"/>
        <v>100.0138423980067</v>
      </c>
    </row>
    <row r="22" spans="1:8" ht="15.75">
      <c r="A22" s="540">
        <v>3700</v>
      </c>
      <c r="B22" s="541">
        <v>6402</v>
      </c>
      <c r="C22" s="541" t="s">
        <v>44</v>
      </c>
      <c r="D22" s="542"/>
      <c r="E22" s="542">
        <v>115834</v>
      </c>
      <c r="F22" s="542">
        <v>115834</v>
      </c>
      <c r="G22" s="543"/>
      <c r="H22" s="544">
        <f t="shared" si="0"/>
        <v>100</v>
      </c>
    </row>
    <row r="23" spans="1:8" ht="15.75">
      <c r="A23" s="540">
        <v>3700</v>
      </c>
      <c r="B23" s="541">
        <v>6409</v>
      </c>
      <c r="C23" s="541" t="s">
        <v>205</v>
      </c>
      <c r="D23" s="542">
        <v>819797</v>
      </c>
      <c r="E23" s="542">
        <v>708150</v>
      </c>
      <c r="F23" s="542">
        <v>671845</v>
      </c>
      <c r="G23" s="543">
        <f>+F23/D23*100</f>
        <v>81.9526053401025</v>
      </c>
      <c r="H23" s="544">
        <f t="shared" si="0"/>
        <v>94.87326131469321</v>
      </c>
    </row>
    <row r="24" spans="1:8" ht="16.5" thickBot="1">
      <c r="A24" s="545">
        <v>3700</v>
      </c>
      <c r="B24" s="546"/>
      <c r="C24" s="546" t="s">
        <v>206</v>
      </c>
      <c r="D24" s="547">
        <f>SUM(D19:D23)</f>
        <v>1281218</v>
      </c>
      <c r="E24" s="547">
        <f>SUM(E19:E23)</f>
        <v>1242884</v>
      </c>
      <c r="F24" s="547">
        <f>SUM(F19:F23)</f>
        <v>1193892</v>
      </c>
      <c r="G24" s="548">
        <f>+F24/D24*100</f>
        <v>93.18414196491152</v>
      </c>
      <c r="H24" s="549">
        <f t="shared" si="0"/>
        <v>96.05820012165255</v>
      </c>
    </row>
    <row r="25" spans="1:8" ht="15.75">
      <c r="A25" s="540">
        <v>5100</v>
      </c>
      <c r="B25" s="541">
        <v>1014</v>
      </c>
      <c r="C25" s="541" t="s">
        <v>210</v>
      </c>
      <c r="D25" s="542">
        <v>6615</v>
      </c>
      <c r="E25" s="542">
        <v>7915</v>
      </c>
      <c r="F25" s="542">
        <v>7215</v>
      </c>
      <c r="G25" s="543">
        <f>+F25/D25*100</f>
        <v>109.0702947845805</v>
      </c>
      <c r="H25" s="544">
        <f t="shared" si="0"/>
        <v>91.15603284902085</v>
      </c>
    </row>
    <row r="26" spans="1:8" ht="15.75">
      <c r="A26" s="540">
        <v>5100</v>
      </c>
      <c r="B26" s="541">
        <v>2310</v>
      </c>
      <c r="C26" s="541" t="s">
        <v>73</v>
      </c>
      <c r="D26" s="542">
        <v>800</v>
      </c>
      <c r="E26" s="542">
        <v>800</v>
      </c>
      <c r="F26" s="542">
        <v>100</v>
      </c>
      <c r="G26" s="543">
        <f>+F26/D26*100</f>
        <v>12.5</v>
      </c>
      <c r="H26" s="544">
        <f t="shared" si="0"/>
        <v>12.5</v>
      </c>
    </row>
    <row r="27" spans="1:8" ht="15.75">
      <c r="A27" s="540">
        <v>5100</v>
      </c>
      <c r="B27" s="541">
        <v>3322</v>
      </c>
      <c r="C27" s="541" t="s">
        <v>82</v>
      </c>
      <c r="D27" s="542"/>
      <c r="E27" s="542">
        <v>600</v>
      </c>
      <c r="F27" s="542">
        <v>600</v>
      </c>
      <c r="G27" s="543"/>
      <c r="H27" s="544">
        <f t="shared" si="0"/>
        <v>100</v>
      </c>
    </row>
    <row r="28" spans="1:8" ht="15.75">
      <c r="A28" s="540">
        <v>5100</v>
      </c>
      <c r="B28" s="541">
        <v>3632</v>
      </c>
      <c r="C28" s="541" t="s">
        <v>75</v>
      </c>
      <c r="D28" s="542">
        <v>17815</v>
      </c>
      <c r="E28" s="542">
        <v>19244</v>
      </c>
      <c r="F28" s="542">
        <v>19241</v>
      </c>
      <c r="G28" s="543">
        <f aca="true" t="shared" si="1" ref="G28:G37">+F28/D28*100</f>
        <v>108.00449059781083</v>
      </c>
      <c r="H28" s="544">
        <f t="shared" si="0"/>
        <v>99.98441072542091</v>
      </c>
    </row>
    <row r="29" spans="1:8" ht="15.75">
      <c r="A29" s="540">
        <v>5100</v>
      </c>
      <c r="B29" s="541">
        <v>3716</v>
      </c>
      <c r="C29" s="541" t="s">
        <v>262</v>
      </c>
      <c r="D29" s="542">
        <v>2120</v>
      </c>
      <c r="E29" s="542">
        <v>2120</v>
      </c>
      <c r="F29" s="542">
        <v>2103</v>
      </c>
      <c r="G29" s="543">
        <f t="shared" si="1"/>
        <v>99.19811320754717</v>
      </c>
      <c r="H29" s="544">
        <f t="shared" si="0"/>
        <v>99.19811320754717</v>
      </c>
    </row>
    <row r="30" spans="1:8" ht="15.75">
      <c r="A30" s="540">
        <v>5100</v>
      </c>
      <c r="B30" s="541">
        <v>3722</v>
      </c>
      <c r="C30" s="541" t="s">
        <v>263</v>
      </c>
      <c r="D30" s="542">
        <v>107900</v>
      </c>
      <c r="E30" s="542">
        <v>107900</v>
      </c>
      <c r="F30" s="542">
        <v>107869</v>
      </c>
      <c r="G30" s="543">
        <f t="shared" si="1"/>
        <v>99.97126969416126</v>
      </c>
      <c r="H30" s="544">
        <f t="shared" si="0"/>
        <v>99.97126969416126</v>
      </c>
    </row>
    <row r="31" spans="1:8" ht="15.75">
      <c r="A31" s="540">
        <v>5100</v>
      </c>
      <c r="B31" s="541">
        <v>3725</v>
      </c>
      <c r="C31" s="541" t="s">
        <v>229</v>
      </c>
      <c r="D31" s="542">
        <v>123621</v>
      </c>
      <c r="E31" s="542">
        <v>125286</v>
      </c>
      <c r="F31" s="542">
        <v>124601</v>
      </c>
      <c r="G31" s="543">
        <f t="shared" si="1"/>
        <v>100.79274556911852</v>
      </c>
      <c r="H31" s="544">
        <f t="shared" si="0"/>
        <v>99.4532509617994</v>
      </c>
    </row>
    <row r="32" spans="1:8" ht="15.75">
      <c r="A32" s="540">
        <v>5100</v>
      </c>
      <c r="B32" s="541">
        <v>3729</v>
      </c>
      <c r="C32" s="541" t="s">
        <v>264</v>
      </c>
      <c r="D32" s="542">
        <v>8600</v>
      </c>
      <c r="E32" s="542">
        <v>8600</v>
      </c>
      <c r="F32" s="542">
        <v>8536</v>
      </c>
      <c r="G32" s="543">
        <f t="shared" si="1"/>
        <v>99.25581395348837</v>
      </c>
      <c r="H32" s="544">
        <f t="shared" si="0"/>
        <v>99.25581395348837</v>
      </c>
    </row>
    <row r="33" spans="1:8" ht="15.75">
      <c r="A33" s="540">
        <v>5100</v>
      </c>
      <c r="B33" s="541">
        <v>3733</v>
      </c>
      <c r="C33" s="541" t="s">
        <v>265</v>
      </c>
      <c r="D33" s="542">
        <v>250</v>
      </c>
      <c r="E33" s="542">
        <v>250</v>
      </c>
      <c r="F33" s="542">
        <v>218</v>
      </c>
      <c r="G33" s="543">
        <f t="shared" si="1"/>
        <v>87.2</v>
      </c>
      <c r="H33" s="544">
        <f t="shared" si="0"/>
        <v>87.2</v>
      </c>
    </row>
    <row r="34" spans="1:8" ht="15.75">
      <c r="A34" s="540">
        <v>5100</v>
      </c>
      <c r="B34" s="541">
        <v>3739</v>
      </c>
      <c r="C34" s="541" t="s">
        <v>266</v>
      </c>
      <c r="D34" s="542">
        <v>2310</v>
      </c>
      <c r="E34" s="542">
        <v>2310</v>
      </c>
      <c r="F34" s="542">
        <v>397</v>
      </c>
      <c r="G34" s="543">
        <f t="shared" si="1"/>
        <v>17.186147186147185</v>
      </c>
      <c r="H34" s="544">
        <f t="shared" si="0"/>
        <v>17.186147186147185</v>
      </c>
    </row>
    <row r="35" spans="1:8" ht="15.75">
      <c r="A35" s="540">
        <v>5100</v>
      </c>
      <c r="B35" s="541">
        <v>3741</v>
      </c>
      <c r="C35" s="541" t="s">
        <v>231</v>
      </c>
      <c r="D35" s="542">
        <v>30450</v>
      </c>
      <c r="E35" s="542">
        <v>29751</v>
      </c>
      <c r="F35" s="542">
        <v>29649</v>
      </c>
      <c r="G35" s="543">
        <f t="shared" si="1"/>
        <v>97.36945812807882</v>
      </c>
      <c r="H35" s="544">
        <f t="shared" si="0"/>
        <v>99.65715438136533</v>
      </c>
    </row>
    <row r="36" spans="1:8" ht="15.75">
      <c r="A36" s="540">
        <v>5100</v>
      </c>
      <c r="B36" s="541">
        <v>3742</v>
      </c>
      <c r="C36" s="541" t="s">
        <v>232</v>
      </c>
      <c r="D36" s="542">
        <v>1470</v>
      </c>
      <c r="E36" s="542">
        <v>1470</v>
      </c>
      <c r="F36" s="542">
        <v>1370</v>
      </c>
      <c r="G36" s="543">
        <f t="shared" si="1"/>
        <v>93.19727891156462</v>
      </c>
      <c r="H36" s="544">
        <f t="shared" si="0"/>
        <v>93.19727891156462</v>
      </c>
    </row>
    <row r="37" spans="1:8" ht="15.75">
      <c r="A37" s="540">
        <v>5100</v>
      </c>
      <c r="B37" s="541">
        <v>3745</v>
      </c>
      <c r="C37" s="541" t="s">
        <v>125</v>
      </c>
      <c r="D37" s="542">
        <v>15152</v>
      </c>
      <c r="E37" s="542">
        <v>16195</v>
      </c>
      <c r="F37" s="542">
        <v>16062</v>
      </c>
      <c r="G37" s="543">
        <f t="shared" si="1"/>
        <v>106.00580781414995</v>
      </c>
      <c r="H37" s="544">
        <f t="shared" si="0"/>
        <v>99.17875887619635</v>
      </c>
    </row>
    <row r="38" spans="1:8" ht="15.75">
      <c r="A38" s="540">
        <v>5100</v>
      </c>
      <c r="B38" s="541">
        <v>3780</v>
      </c>
      <c r="C38" s="541" t="s">
        <v>267</v>
      </c>
      <c r="D38" s="542">
        <v>60</v>
      </c>
      <c r="E38" s="542">
        <v>60</v>
      </c>
      <c r="F38" s="542"/>
      <c r="G38" s="543"/>
      <c r="H38" s="544"/>
    </row>
    <row r="39" spans="1:8" ht="15.75">
      <c r="A39" s="540">
        <v>5100</v>
      </c>
      <c r="B39" s="541">
        <v>3792</v>
      </c>
      <c r="C39" s="541" t="s">
        <v>268</v>
      </c>
      <c r="D39" s="542">
        <v>890</v>
      </c>
      <c r="E39" s="542">
        <v>890</v>
      </c>
      <c r="F39" s="542">
        <v>831</v>
      </c>
      <c r="G39" s="543">
        <f>+F39/D39*100</f>
        <v>93.37078651685393</v>
      </c>
      <c r="H39" s="544">
        <f>+F39/E39*100</f>
        <v>93.37078651685393</v>
      </c>
    </row>
    <row r="40" spans="1:8" ht="15.75">
      <c r="A40" s="540">
        <v>5100</v>
      </c>
      <c r="B40" s="541">
        <v>6402</v>
      </c>
      <c r="C40" s="541" t="s">
        <v>44</v>
      </c>
      <c r="D40" s="542"/>
      <c r="E40" s="542">
        <v>165</v>
      </c>
      <c r="F40" s="542">
        <v>157</v>
      </c>
      <c r="G40" s="543"/>
      <c r="H40" s="544">
        <f>+F40/E40*100</f>
        <v>95.15151515151516</v>
      </c>
    </row>
    <row r="41" spans="1:8" ht="16.5" thickBot="1">
      <c r="A41" s="545">
        <v>5100</v>
      </c>
      <c r="B41" s="546"/>
      <c r="C41" s="546" t="s">
        <v>269</v>
      </c>
      <c r="D41" s="547">
        <f>SUM(D25:D40)</f>
        <v>318053</v>
      </c>
      <c r="E41" s="547">
        <f>SUM(E25:E40)</f>
        <v>323556</v>
      </c>
      <c r="F41" s="547">
        <f>SUM(F25:F40)</f>
        <v>318949</v>
      </c>
      <c r="G41" s="548">
        <f>+F41/D41*100</f>
        <v>100.28171405394698</v>
      </c>
      <c r="H41" s="549">
        <f>+F41/E41*100</f>
        <v>98.5761351976165</v>
      </c>
    </row>
    <row r="42" spans="1:8" ht="15.75">
      <c r="A42" s="540">
        <v>5200</v>
      </c>
      <c r="B42" s="541">
        <v>1014</v>
      </c>
      <c r="C42" s="541" t="s">
        <v>210</v>
      </c>
      <c r="D42" s="542">
        <v>50</v>
      </c>
      <c r="E42" s="542">
        <v>50</v>
      </c>
      <c r="F42" s="542"/>
      <c r="G42" s="543"/>
      <c r="H42" s="544"/>
    </row>
    <row r="43" spans="1:8" ht="15.75">
      <c r="A43" s="540">
        <v>5200</v>
      </c>
      <c r="B43" s="541">
        <v>1037</v>
      </c>
      <c r="C43" s="541" t="s">
        <v>270</v>
      </c>
      <c r="D43" s="542">
        <v>10</v>
      </c>
      <c r="E43" s="542">
        <v>28</v>
      </c>
      <c r="F43" s="542">
        <v>27</v>
      </c>
      <c r="G43" s="543">
        <f>+F43/D43*100</f>
        <v>270</v>
      </c>
      <c r="H43" s="544">
        <f>+F43/E43*100</f>
        <v>96.42857142857143</v>
      </c>
    </row>
    <row r="44" spans="1:8" ht="15.75">
      <c r="A44" s="540">
        <v>5200</v>
      </c>
      <c r="B44" s="541">
        <v>1039</v>
      </c>
      <c r="C44" s="541" t="s">
        <v>72</v>
      </c>
      <c r="D44" s="542"/>
      <c r="E44" s="542">
        <v>224</v>
      </c>
      <c r="F44" s="542">
        <v>225</v>
      </c>
      <c r="G44" s="543"/>
      <c r="H44" s="544">
        <f>+F44/E44*100</f>
        <v>100.44642857142858</v>
      </c>
    </row>
    <row r="45" spans="1:8" ht="15.75">
      <c r="A45" s="540">
        <v>5200</v>
      </c>
      <c r="B45" s="541">
        <v>2310</v>
      </c>
      <c r="C45" s="541" t="s">
        <v>73</v>
      </c>
      <c r="D45" s="542">
        <v>100</v>
      </c>
      <c r="E45" s="542">
        <v>100</v>
      </c>
      <c r="F45" s="542"/>
      <c r="G45" s="543"/>
      <c r="H45" s="544"/>
    </row>
    <row r="46" spans="1:8" ht="15.75">
      <c r="A46" s="540">
        <v>5200</v>
      </c>
      <c r="B46" s="541">
        <v>3744</v>
      </c>
      <c r="C46" s="541" t="s">
        <v>271</v>
      </c>
      <c r="D46" s="542">
        <v>500</v>
      </c>
      <c r="E46" s="542">
        <v>500</v>
      </c>
      <c r="F46" s="542">
        <v>85</v>
      </c>
      <c r="G46" s="543">
        <f aca="true" t="shared" si="2" ref="G46:G54">+F46/D46*100</f>
        <v>17</v>
      </c>
      <c r="H46" s="544">
        <f aca="true" t="shared" si="3" ref="H46:H69">+F46/E46*100</f>
        <v>17</v>
      </c>
    </row>
    <row r="47" spans="1:8" ht="15.75">
      <c r="A47" s="540">
        <v>5200</v>
      </c>
      <c r="B47" s="541">
        <v>3745</v>
      </c>
      <c r="C47" s="541" t="s">
        <v>125</v>
      </c>
      <c r="D47" s="542">
        <v>7600</v>
      </c>
      <c r="E47" s="542">
        <v>8042</v>
      </c>
      <c r="F47" s="542">
        <v>7999</v>
      </c>
      <c r="G47" s="543">
        <f t="shared" si="2"/>
        <v>105.25</v>
      </c>
      <c r="H47" s="544">
        <f t="shared" si="3"/>
        <v>99.46530713752799</v>
      </c>
    </row>
    <row r="48" spans="1:8" ht="16.5" thickBot="1">
      <c r="A48" s="545">
        <v>5200</v>
      </c>
      <c r="B48" s="546"/>
      <c r="C48" s="546" t="s">
        <v>272</v>
      </c>
      <c r="D48" s="547">
        <f>SUM(D42:D47)</f>
        <v>8260</v>
      </c>
      <c r="E48" s="547">
        <f>SUM(E42:E47)</f>
        <v>8944</v>
      </c>
      <c r="F48" s="547">
        <f>SUM(F42:F47)</f>
        <v>8336</v>
      </c>
      <c r="G48" s="548">
        <f t="shared" si="2"/>
        <v>100.92009685230023</v>
      </c>
      <c r="H48" s="549">
        <f t="shared" si="3"/>
        <v>93.20214669051879</v>
      </c>
    </row>
    <row r="49" spans="1:8" ht="15.75">
      <c r="A49" s="540">
        <v>5300</v>
      </c>
      <c r="B49" s="541">
        <v>3635</v>
      </c>
      <c r="C49" s="541" t="s">
        <v>273</v>
      </c>
      <c r="D49" s="542">
        <v>9000</v>
      </c>
      <c r="E49" s="542">
        <v>9000</v>
      </c>
      <c r="F49" s="542">
        <v>8060</v>
      </c>
      <c r="G49" s="543">
        <f t="shared" si="2"/>
        <v>89.55555555555556</v>
      </c>
      <c r="H49" s="544">
        <f t="shared" si="3"/>
        <v>89.55555555555556</v>
      </c>
    </row>
    <row r="50" spans="1:8" ht="16.5" thickBot="1">
      <c r="A50" s="545">
        <v>5300</v>
      </c>
      <c r="B50" s="546"/>
      <c r="C50" s="546" t="s">
        <v>274</v>
      </c>
      <c r="D50" s="547">
        <f>SUM(D49)</f>
        <v>9000</v>
      </c>
      <c r="E50" s="547">
        <f>SUM(E49)</f>
        <v>9000</v>
      </c>
      <c r="F50" s="547">
        <f>SUM(F49)</f>
        <v>8060</v>
      </c>
      <c r="G50" s="548">
        <f t="shared" si="2"/>
        <v>89.55555555555556</v>
      </c>
      <c r="H50" s="549">
        <f t="shared" si="3"/>
        <v>89.55555555555556</v>
      </c>
    </row>
    <row r="51" spans="1:8" ht="15.75">
      <c r="A51" s="540">
        <v>5400</v>
      </c>
      <c r="B51" s="541">
        <v>2212</v>
      </c>
      <c r="C51" s="541" t="s">
        <v>208</v>
      </c>
      <c r="D51" s="542">
        <v>352301</v>
      </c>
      <c r="E51" s="542">
        <v>443416</v>
      </c>
      <c r="F51" s="542">
        <v>439755</v>
      </c>
      <c r="G51" s="543">
        <f t="shared" si="2"/>
        <v>124.82365931405248</v>
      </c>
      <c r="H51" s="544">
        <f t="shared" si="3"/>
        <v>99.17436447940534</v>
      </c>
    </row>
    <row r="52" spans="1:8" ht="15.75">
      <c r="A52" s="540">
        <v>5400</v>
      </c>
      <c r="B52" s="541">
        <v>2221</v>
      </c>
      <c r="C52" s="541" t="s">
        <v>212</v>
      </c>
      <c r="D52" s="542">
        <v>286762</v>
      </c>
      <c r="E52" s="542">
        <v>287057</v>
      </c>
      <c r="F52" s="542">
        <v>287057</v>
      </c>
      <c r="G52" s="543">
        <f t="shared" si="2"/>
        <v>100.10287276556866</v>
      </c>
      <c r="H52" s="544">
        <f t="shared" si="3"/>
        <v>100</v>
      </c>
    </row>
    <row r="53" spans="1:8" ht="15.75">
      <c r="A53" s="540">
        <v>5400</v>
      </c>
      <c r="B53" s="541">
        <v>2232</v>
      </c>
      <c r="C53" s="541" t="s">
        <v>275</v>
      </c>
      <c r="D53" s="542">
        <v>7749</v>
      </c>
      <c r="E53" s="542">
        <v>7749</v>
      </c>
      <c r="F53" s="542">
        <v>7749</v>
      </c>
      <c r="G53" s="543">
        <f t="shared" si="2"/>
        <v>100</v>
      </c>
      <c r="H53" s="544">
        <f t="shared" si="3"/>
        <v>100</v>
      </c>
    </row>
    <row r="54" spans="1:8" ht="15.75">
      <c r="A54" s="540">
        <v>5400</v>
      </c>
      <c r="B54" s="541">
        <v>2242</v>
      </c>
      <c r="C54" s="541" t="s">
        <v>276</v>
      </c>
      <c r="D54" s="542">
        <v>6500</v>
      </c>
      <c r="E54" s="542">
        <v>6500</v>
      </c>
      <c r="F54" s="542">
        <v>6500</v>
      </c>
      <c r="G54" s="543">
        <f t="shared" si="2"/>
        <v>100</v>
      </c>
      <c r="H54" s="544">
        <f t="shared" si="3"/>
        <v>100</v>
      </c>
    </row>
    <row r="55" spans="1:8" ht="15.75">
      <c r="A55" s="540">
        <v>5400</v>
      </c>
      <c r="B55" s="541">
        <v>2253</v>
      </c>
      <c r="C55" s="541" t="s">
        <v>71</v>
      </c>
      <c r="D55" s="542">
        <v>0</v>
      </c>
      <c r="E55" s="542">
        <v>7178</v>
      </c>
      <c r="F55" s="542">
        <v>5701</v>
      </c>
      <c r="G55" s="543"/>
      <c r="H55" s="544">
        <f t="shared" si="3"/>
        <v>79.42323767066036</v>
      </c>
    </row>
    <row r="56" spans="1:8" ht="15.75">
      <c r="A56" s="540">
        <v>5400</v>
      </c>
      <c r="B56" s="541">
        <v>2272</v>
      </c>
      <c r="C56" s="541" t="s">
        <v>277</v>
      </c>
      <c r="D56" s="542">
        <v>593940</v>
      </c>
      <c r="E56" s="542">
        <v>608734</v>
      </c>
      <c r="F56" s="542">
        <v>608734</v>
      </c>
      <c r="G56" s="543">
        <f aca="true" t="shared" si="4" ref="G56:G69">+F56/D56*100</f>
        <v>102.4908239889551</v>
      </c>
      <c r="H56" s="544">
        <f t="shared" si="3"/>
        <v>100</v>
      </c>
    </row>
    <row r="57" spans="1:8" ht="16.5" thickBot="1">
      <c r="A57" s="545">
        <v>5400</v>
      </c>
      <c r="B57" s="546"/>
      <c r="C57" s="546" t="s">
        <v>209</v>
      </c>
      <c r="D57" s="547">
        <f>SUM(D51:D56)</f>
        <v>1247252</v>
      </c>
      <c r="E57" s="547">
        <f>SUM(E51:E56)</f>
        <v>1360634</v>
      </c>
      <c r="F57" s="547">
        <f>SUM(F51:F56)</f>
        <v>1355496</v>
      </c>
      <c r="G57" s="548">
        <f t="shared" si="4"/>
        <v>108.67859903211219</v>
      </c>
      <c r="H57" s="549">
        <f t="shared" si="3"/>
        <v>99.62238191901717</v>
      </c>
    </row>
    <row r="58" spans="1:8" ht="15.75">
      <c r="A58" s="540">
        <v>5500</v>
      </c>
      <c r="B58" s="541">
        <v>3639</v>
      </c>
      <c r="C58" s="541" t="s">
        <v>228</v>
      </c>
      <c r="D58" s="542">
        <v>300</v>
      </c>
      <c r="E58" s="542">
        <v>300</v>
      </c>
      <c r="F58" s="542">
        <v>285</v>
      </c>
      <c r="G58" s="543">
        <f t="shared" si="4"/>
        <v>95</v>
      </c>
      <c r="H58" s="544">
        <f t="shared" si="3"/>
        <v>95</v>
      </c>
    </row>
    <row r="59" spans="1:8" ht="16.5" thickBot="1">
      <c r="A59" s="545">
        <v>5500</v>
      </c>
      <c r="B59" s="546"/>
      <c r="C59" s="546" t="s">
        <v>278</v>
      </c>
      <c r="D59" s="547">
        <f>+D58</f>
        <v>300</v>
      </c>
      <c r="E59" s="547">
        <f>+E58</f>
        <v>300</v>
      </c>
      <c r="F59" s="547">
        <f>+F58</f>
        <v>285</v>
      </c>
      <c r="G59" s="548">
        <f t="shared" si="4"/>
        <v>95</v>
      </c>
      <c r="H59" s="549">
        <f t="shared" si="3"/>
        <v>95</v>
      </c>
    </row>
    <row r="60" spans="1:8" ht="15.75">
      <c r="A60" s="540">
        <v>5600</v>
      </c>
      <c r="B60" s="541">
        <v>3639</v>
      </c>
      <c r="C60" s="541" t="s">
        <v>228</v>
      </c>
      <c r="D60" s="542">
        <v>10400</v>
      </c>
      <c r="E60" s="542">
        <v>10400</v>
      </c>
      <c r="F60" s="542">
        <v>6375</v>
      </c>
      <c r="G60" s="543">
        <f t="shared" si="4"/>
        <v>61.29807692307693</v>
      </c>
      <c r="H60" s="544">
        <f t="shared" si="3"/>
        <v>61.29807692307693</v>
      </c>
    </row>
    <row r="61" spans="1:8" ht="16.5" thickBot="1">
      <c r="A61" s="545">
        <v>5600</v>
      </c>
      <c r="B61" s="546"/>
      <c r="C61" s="546" t="s">
        <v>237</v>
      </c>
      <c r="D61" s="547">
        <f>+D60</f>
        <v>10400</v>
      </c>
      <c r="E61" s="547">
        <f>+E60</f>
        <v>10400</v>
      </c>
      <c r="F61" s="547">
        <f>+F60</f>
        <v>6375</v>
      </c>
      <c r="G61" s="548">
        <f t="shared" si="4"/>
        <v>61.29807692307693</v>
      </c>
      <c r="H61" s="549">
        <f t="shared" si="3"/>
        <v>61.29807692307693</v>
      </c>
    </row>
    <row r="62" spans="1:8" ht="15.75">
      <c r="A62" s="540">
        <v>5700</v>
      </c>
      <c r="B62" s="541">
        <v>2310</v>
      </c>
      <c r="C62" s="541" t="s">
        <v>73</v>
      </c>
      <c r="D62" s="542">
        <v>2290</v>
      </c>
      <c r="E62" s="542">
        <v>400</v>
      </c>
      <c r="F62" s="542">
        <v>364</v>
      </c>
      <c r="G62" s="543">
        <f t="shared" si="4"/>
        <v>15.895196506550219</v>
      </c>
      <c r="H62" s="544">
        <f t="shared" si="3"/>
        <v>91</v>
      </c>
    </row>
    <row r="63" spans="1:8" ht="15.75">
      <c r="A63" s="540">
        <v>5700</v>
      </c>
      <c r="B63" s="541">
        <v>2321</v>
      </c>
      <c r="C63" s="541" t="s">
        <v>279</v>
      </c>
      <c r="D63" s="542">
        <v>2500</v>
      </c>
      <c r="E63" s="542">
        <v>3860</v>
      </c>
      <c r="F63" s="542">
        <v>3201</v>
      </c>
      <c r="G63" s="543">
        <f t="shared" si="4"/>
        <v>128.04</v>
      </c>
      <c r="H63" s="544">
        <f t="shared" si="3"/>
        <v>82.92746113989638</v>
      </c>
    </row>
    <row r="64" spans="1:8" ht="15.75">
      <c r="A64" s="540">
        <v>5700</v>
      </c>
      <c r="B64" s="541">
        <v>2333</v>
      </c>
      <c r="C64" s="541" t="s">
        <v>216</v>
      </c>
      <c r="D64" s="542">
        <v>900</v>
      </c>
      <c r="E64" s="542">
        <v>900</v>
      </c>
      <c r="F64" s="542">
        <v>898</v>
      </c>
      <c r="G64" s="543">
        <f t="shared" si="4"/>
        <v>99.77777777777777</v>
      </c>
      <c r="H64" s="544">
        <f t="shared" si="3"/>
        <v>99.77777777777777</v>
      </c>
    </row>
    <row r="65" spans="1:8" ht="15.75">
      <c r="A65" s="540">
        <v>5700</v>
      </c>
      <c r="B65" s="541">
        <v>3631</v>
      </c>
      <c r="C65" s="541" t="s">
        <v>226</v>
      </c>
      <c r="D65" s="542">
        <v>61252</v>
      </c>
      <c r="E65" s="542">
        <v>62346</v>
      </c>
      <c r="F65" s="542">
        <v>62346</v>
      </c>
      <c r="G65" s="543">
        <f t="shared" si="4"/>
        <v>101.78606412851825</v>
      </c>
      <c r="H65" s="544">
        <f t="shared" si="3"/>
        <v>100</v>
      </c>
    </row>
    <row r="66" spans="1:8" ht="15.75">
      <c r="A66" s="540">
        <v>5700</v>
      </c>
      <c r="B66" s="541">
        <v>3633</v>
      </c>
      <c r="C66" s="541" t="s">
        <v>227</v>
      </c>
      <c r="D66" s="542">
        <v>11792</v>
      </c>
      <c r="E66" s="542">
        <v>11930</v>
      </c>
      <c r="F66" s="542">
        <v>11679</v>
      </c>
      <c r="G66" s="543">
        <f t="shared" si="4"/>
        <v>99.04172320217096</v>
      </c>
      <c r="H66" s="544">
        <f t="shared" si="3"/>
        <v>97.89606035205365</v>
      </c>
    </row>
    <row r="67" spans="1:8" ht="15.75">
      <c r="A67" s="540">
        <v>5700</v>
      </c>
      <c r="B67" s="541">
        <v>3699</v>
      </c>
      <c r="C67" s="541" t="s">
        <v>280</v>
      </c>
      <c r="D67" s="542">
        <v>23300</v>
      </c>
      <c r="E67" s="542">
        <v>23300</v>
      </c>
      <c r="F67" s="542">
        <v>23300</v>
      </c>
      <c r="G67" s="543">
        <f t="shared" si="4"/>
        <v>100</v>
      </c>
      <c r="H67" s="544">
        <f t="shared" si="3"/>
        <v>100</v>
      </c>
    </row>
    <row r="68" spans="1:8" ht="16.5" thickBot="1">
      <c r="A68" s="545">
        <v>5700</v>
      </c>
      <c r="B68" s="546"/>
      <c r="C68" s="546" t="s">
        <v>281</v>
      </c>
      <c r="D68" s="547">
        <f>SUM(D62:D67)</f>
        <v>102034</v>
      </c>
      <c r="E68" s="547">
        <f>SUM(E62:E67)</f>
        <v>102736</v>
      </c>
      <c r="F68" s="547">
        <f>SUM(F62:F67)</f>
        <v>101788</v>
      </c>
      <c r="G68" s="548">
        <f t="shared" si="4"/>
        <v>99.75890389478018</v>
      </c>
      <c r="H68" s="549">
        <f t="shared" si="3"/>
        <v>99.07724653480766</v>
      </c>
    </row>
    <row r="69" spans="1:8" ht="15.75">
      <c r="A69" s="540">
        <v>6100</v>
      </c>
      <c r="B69" s="541">
        <v>2140</v>
      </c>
      <c r="C69" s="541" t="s">
        <v>104</v>
      </c>
      <c r="D69" s="542">
        <v>8290</v>
      </c>
      <c r="E69" s="542">
        <v>10022</v>
      </c>
      <c r="F69" s="542">
        <v>8433</v>
      </c>
      <c r="G69" s="543">
        <f t="shared" si="4"/>
        <v>101.72496984318455</v>
      </c>
      <c r="H69" s="544">
        <f t="shared" si="3"/>
        <v>84.14488126122531</v>
      </c>
    </row>
    <row r="70" spans="1:8" ht="15.75">
      <c r="A70" s="540">
        <v>6100</v>
      </c>
      <c r="B70" s="541">
        <v>2253</v>
      </c>
      <c r="C70" s="541" t="s">
        <v>71</v>
      </c>
      <c r="D70" s="542">
        <v>8752</v>
      </c>
      <c r="E70" s="542"/>
      <c r="F70" s="542"/>
      <c r="G70" s="543"/>
      <c r="H70" s="544"/>
    </row>
    <row r="71" spans="1:8" ht="16.5" thickBot="1">
      <c r="A71" s="545">
        <v>6100</v>
      </c>
      <c r="B71" s="546"/>
      <c r="C71" s="546" t="s">
        <v>238</v>
      </c>
      <c r="D71" s="547">
        <f>SUM(D69:D70)</f>
        <v>17042</v>
      </c>
      <c r="E71" s="547">
        <f>SUM(E69:E70)</f>
        <v>10022</v>
      </c>
      <c r="F71" s="547">
        <f>SUM(F69:F70)</f>
        <v>8433</v>
      </c>
      <c r="G71" s="548">
        <f>+F71/D71*100</f>
        <v>49.48362868207957</v>
      </c>
      <c r="H71" s="549">
        <f aca="true" t="shared" si="5" ref="H71:H102">+F71/E71*100</f>
        <v>84.14488126122531</v>
      </c>
    </row>
    <row r="72" spans="1:8" ht="15.75">
      <c r="A72" s="540">
        <v>6200</v>
      </c>
      <c r="B72" s="541">
        <v>3639</v>
      </c>
      <c r="C72" s="541" t="s">
        <v>228</v>
      </c>
      <c r="D72" s="542">
        <v>18520</v>
      </c>
      <c r="E72" s="542">
        <v>39184</v>
      </c>
      <c r="F72" s="542">
        <v>31444</v>
      </c>
      <c r="G72" s="543">
        <f>+F72/D72*100</f>
        <v>169.7840172786177</v>
      </c>
      <c r="H72" s="544">
        <f t="shared" si="5"/>
        <v>80.24703960800326</v>
      </c>
    </row>
    <row r="73" spans="1:8" ht="16.5" thickBot="1">
      <c r="A73" s="545">
        <v>6200</v>
      </c>
      <c r="B73" s="546"/>
      <c r="C73" s="546" t="s">
        <v>282</v>
      </c>
      <c r="D73" s="547">
        <f>+D72</f>
        <v>18520</v>
      </c>
      <c r="E73" s="547">
        <f>+E72</f>
        <v>39184</v>
      </c>
      <c r="F73" s="547">
        <f>+F72</f>
        <v>31444</v>
      </c>
      <c r="G73" s="548">
        <f>+F73/D73*100</f>
        <v>169.7840172786177</v>
      </c>
      <c r="H73" s="549">
        <f t="shared" si="5"/>
        <v>80.24703960800326</v>
      </c>
    </row>
    <row r="74" spans="1:8" ht="15.75">
      <c r="A74" s="540">
        <v>6300</v>
      </c>
      <c r="B74" s="541">
        <v>3612</v>
      </c>
      <c r="C74" s="541" t="s">
        <v>31</v>
      </c>
      <c r="D74" s="542">
        <v>92369</v>
      </c>
      <c r="E74" s="542">
        <v>73039</v>
      </c>
      <c r="F74" s="542">
        <v>55039</v>
      </c>
      <c r="G74" s="543">
        <f>+F74/D74*100</f>
        <v>59.58600829282551</v>
      </c>
      <c r="H74" s="544">
        <f t="shared" si="5"/>
        <v>75.35563192267145</v>
      </c>
    </row>
    <row r="75" spans="1:8" ht="15.75">
      <c r="A75" s="540">
        <v>6300</v>
      </c>
      <c r="B75" s="541">
        <v>3619</v>
      </c>
      <c r="C75" s="541" t="s">
        <v>283</v>
      </c>
      <c r="D75" s="542">
        <v>27659</v>
      </c>
      <c r="E75" s="542">
        <v>22519</v>
      </c>
      <c r="F75" s="542">
        <v>22390</v>
      </c>
      <c r="G75" s="543">
        <f>+F75/D75*100</f>
        <v>80.95014281065838</v>
      </c>
      <c r="H75" s="544">
        <f t="shared" si="5"/>
        <v>99.42715040632355</v>
      </c>
    </row>
    <row r="76" spans="1:8" ht="15.75">
      <c r="A76" s="540">
        <v>6300</v>
      </c>
      <c r="B76" s="541">
        <v>3639</v>
      </c>
      <c r="C76" s="541" t="s">
        <v>228</v>
      </c>
      <c r="D76" s="542"/>
      <c r="E76" s="542">
        <v>261</v>
      </c>
      <c r="F76" s="542">
        <v>261</v>
      </c>
      <c r="G76" s="543"/>
      <c r="H76" s="544">
        <f t="shared" si="5"/>
        <v>100</v>
      </c>
    </row>
    <row r="77" spans="1:8" ht="16.5" thickBot="1">
      <c r="A77" s="545">
        <v>6300</v>
      </c>
      <c r="B77" s="546"/>
      <c r="C77" s="546" t="s">
        <v>284</v>
      </c>
      <c r="D77" s="547">
        <f>SUM(D74:D76)</f>
        <v>120028</v>
      </c>
      <c r="E77" s="547">
        <f>SUM(E74:E76)</f>
        <v>95819</v>
      </c>
      <c r="F77" s="547">
        <f>SUM(F74:F76)</f>
        <v>77690</v>
      </c>
      <c r="G77" s="548">
        <f aca="true" t="shared" si="6" ref="G77:G97">+F77/D77*100</f>
        <v>64.72656380177958</v>
      </c>
      <c r="H77" s="549">
        <f t="shared" si="5"/>
        <v>81.07995282772727</v>
      </c>
    </row>
    <row r="78" spans="1:8" ht="15.75">
      <c r="A78" s="540">
        <v>6600</v>
      </c>
      <c r="B78" s="541">
        <v>3612</v>
      </c>
      <c r="C78" s="541" t="s">
        <v>31</v>
      </c>
      <c r="D78" s="542">
        <v>4000</v>
      </c>
      <c r="E78" s="542">
        <v>4000</v>
      </c>
      <c r="F78" s="542">
        <v>3973</v>
      </c>
      <c r="G78" s="543">
        <f t="shared" si="6"/>
        <v>99.325</v>
      </c>
      <c r="H78" s="544">
        <f t="shared" si="5"/>
        <v>99.325</v>
      </c>
    </row>
    <row r="79" spans="1:8" ht="15.75">
      <c r="A79" s="540">
        <v>6600</v>
      </c>
      <c r="B79" s="541">
        <v>3639</v>
      </c>
      <c r="C79" s="541" t="s">
        <v>228</v>
      </c>
      <c r="D79" s="542">
        <v>9854</v>
      </c>
      <c r="E79" s="542">
        <v>21054</v>
      </c>
      <c r="F79" s="542">
        <v>20368</v>
      </c>
      <c r="G79" s="543">
        <f t="shared" si="6"/>
        <v>206.6977877004262</v>
      </c>
      <c r="H79" s="544">
        <f t="shared" si="5"/>
        <v>96.74171178873372</v>
      </c>
    </row>
    <row r="80" spans="1:8" ht="15.75">
      <c r="A80" s="540">
        <v>6600</v>
      </c>
      <c r="B80" s="541">
        <v>6171</v>
      </c>
      <c r="C80" s="541" t="s">
        <v>6</v>
      </c>
      <c r="D80" s="542">
        <v>41999</v>
      </c>
      <c r="E80" s="542">
        <v>43084</v>
      </c>
      <c r="F80" s="542">
        <v>43157</v>
      </c>
      <c r="G80" s="543">
        <f t="shared" si="6"/>
        <v>102.75720850496441</v>
      </c>
      <c r="H80" s="544">
        <f t="shared" si="5"/>
        <v>100.1694364497261</v>
      </c>
    </row>
    <row r="81" spans="1:8" ht="16.5" thickBot="1">
      <c r="A81" s="545">
        <v>6600</v>
      </c>
      <c r="B81" s="546"/>
      <c r="C81" s="546" t="s">
        <v>243</v>
      </c>
      <c r="D81" s="547">
        <f>SUM(D78:D80)</f>
        <v>55853</v>
      </c>
      <c r="E81" s="547">
        <f>SUM(E78:E80)</f>
        <v>68138</v>
      </c>
      <c r="F81" s="547">
        <f>SUM(F78:F80)</f>
        <v>67498</v>
      </c>
      <c r="G81" s="548">
        <f t="shared" si="6"/>
        <v>120.84937245984997</v>
      </c>
      <c r="H81" s="549">
        <f t="shared" si="5"/>
        <v>99.06072969561772</v>
      </c>
    </row>
    <row r="82" spans="1:8" ht="15.75">
      <c r="A82" s="540">
        <v>7100</v>
      </c>
      <c r="B82" s="541">
        <v>3511</v>
      </c>
      <c r="C82" s="541" t="s">
        <v>222</v>
      </c>
      <c r="D82" s="542">
        <v>1724</v>
      </c>
      <c r="E82" s="542">
        <v>8724</v>
      </c>
      <c r="F82" s="542">
        <v>8724</v>
      </c>
      <c r="G82" s="543">
        <f t="shared" si="6"/>
        <v>506.0324825986079</v>
      </c>
      <c r="H82" s="544">
        <f t="shared" si="5"/>
        <v>100</v>
      </c>
    </row>
    <row r="83" spans="1:8" ht="15.75">
      <c r="A83" s="540">
        <v>7100</v>
      </c>
      <c r="B83" s="541">
        <v>3513</v>
      </c>
      <c r="C83" s="541" t="s">
        <v>285</v>
      </c>
      <c r="D83" s="542">
        <v>16136</v>
      </c>
      <c r="E83" s="542">
        <v>19136</v>
      </c>
      <c r="F83" s="542">
        <v>19136</v>
      </c>
      <c r="G83" s="543">
        <f t="shared" si="6"/>
        <v>118.59196826970748</v>
      </c>
      <c r="H83" s="544">
        <f t="shared" si="5"/>
        <v>100</v>
      </c>
    </row>
    <row r="84" spans="1:8" ht="15.75">
      <c r="A84" s="540">
        <v>7100</v>
      </c>
      <c r="B84" s="541">
        <v>3523</v>
      </c>
      <c r="C84" s="541" t="s">
        <v>225</v>
      </c>
      <c r="D84" s="542">
        <v>19249</v>
      </c>
      <c r="E84" s="542">
        <v>24168</v>
      </c>
      <c r="F84" s="542">
        <v>24168</v>
      </c>
      <c r="G84" s="543">
        <f t="shared" si="6"/>
        <v>125.55457426359811</v>
      </c>
      <c r="H84" s="544">
        <f t="shared" si="5"/>
        <v>100</v>
      </c>
    </row>
    <row r="85" spans="1:8" ht="15.75">
      <c r="A85" s="540">
        <v>7100</v>
      </c>
      <c r="B85" s="541">
        <v>3529</v>
      </c>
      <c r="C85" s="541" t="s">
        <v>286</v>
      </c>
      <c r="D85" s="542">
        <v>31779</v>
      </c>
      <c r="E85" s="542">
        <v>36586</v>
      </c>
      <c r="F85" s="542">
        <v>36586</v>
      </c>
      <c r="G85" s="543">
        <f t="shared" si="6"/>
        <v>115.1263412945656</v>
      </c>
      <c r="H85" s="544">
        <f t="shared" si="5"/>
        <v>100</v>
      </c>
    </row>
    <row r="86" spans="1:8" ht="15.75">
      <c r="A86" s="540">
        <v>7100</v>
      </c>
      <c r="B86" s="541">
        <v>3531</v>
      </c>
      <c r="C86" s="541" t="s">
        <v>287</v>
      </c>
      <c r="D86" s="542">
        <v>28142</v>
      </c>
      <c r="E86" s="542">
        <v>29498</v>
      </c>
      <c r="F86" s="542">
        <v>29482</v>
      </c>
      <c r="G86" s="543">
        <f t="shared" si="6"/>
        <v>104.76156634212211</v>
      </c>
      <c r="H86" s="544">
        <f t="shared" si="5"/>
        <v>99.94575903451081</v>
      </c>
    </row>
    <row r="87" spans="1:8" ht="15.75">
      <c r="A87" s="540">
        <v>7100</v>
      </c>
      <c r="B87" s="541">
        <v>3532</v>
      </c>
      <c r="C87" s="541" t="s">
        <v>288</v>
      </c>
      <c r="D87" s="542">
        <v>1500</v>
      </c>
      <c r="E87" s="542">
        <v>1500</v>
      </c>
      <c r="F87" s="542">
        <v>1499</v>
      </c>
      <c r="G87" s="543">
        <f t="shared" si="6"/>
        <v>99.93333333333332</v>
      </c>
      <c r="H87" s="544">
        <f t="shared" si="5"/>
        <v>99.93333333333332</v>
      </c>
    </row>
    <row r="88" spans="1:8" ht="15.75">
      <c r="A88" s="540">
        <v>7100</v>
      </c>
      <c r="B88" s="541">
        <v>3539</v>
      </c>
      <c r="C88" s="541" t="s">
        <v>289</v>
      </c>
      <c r="D88" s="542">
        <v>4714</v>
      </c>
      <c r="E88" s="542">
        <v>4883</v>
      </c>
      <c r="F88" s="542">
        <v>4883</v>
      </c>
      <c r="G88" s="543">
        <f t="shared" si="6"/>
        <v>103.5850657615613</v>
      </c>
      <c r="H88" s="544">
        <f t="shared" si="5"/>
        <v>100</v>
      </c>
    </row>
    <row r="89" spans="1:8" ht="15.75">
      <c r="A89" s="540">
        <v>7100</v>
      </c>
      <c r="B89" s="541">
        <v>3541</v>
      </c>
      <c r="C89" s="541" t="s">
        <v>290</v>
      </c>
      <c r="D89" s="542">
        <v>2000</v>
      </c>
      <c r="E89" s="542">
        <v>6666</v>
      </c>
      <c r="F89" s="542">
        <v>6666</v>
      </c>
      <c r="G89" s="543">
        <f t="shared" si="6"/>
        <v>333.3</v>
      </c>
      <c r="H89" s="544">
        <f t="shared" si="5"/>
        <v>100</v>
      </c>
    </row>
    <row r="90" spans="1:8" ht="15.75">
      <c r="A90" s="540">
        <v>7100</v>
      </c>
      <c r="B90" s="541">
        <v>3599</v>
      </c>
      <c r="C90" s="541" t="s">
        <v>291</v>
      </c>
      <c r="D90" s="542">
        <v>12347</v>
      </c>
      <c r="E90" s="542">
        <v>9637</v>
      </c>
      <c r="F90" s="542">
        <v>9497</v>
      </c>
      <c r="G90" s="543">
        <f t="shared" si="6"/>
        <v>76.91746983072811</v>
      </c>
      <c r="H90" s="544">
        <f t="shared" si="5"/>
        <v>98.54726574660164</v>
      </c>
    </row>
    <row r="91" spans="1:8" ht="16.5" thickBot="1">
      <c r="A91" s="545">
        <v>7100</v>
      </c>
      <c r="B91" s="546"/>
      <c r="C91" s="546" t="s">
        <v>292</v>
      </c>
      <c r="D91" s="547">
        <f>SUM(D82:D90)</f>
        <v>117591</v>
      </c>
      <c r="E91" s="547">
        <f>SUM(E82:E90)</f>
        <v>140798</v>
      </c>
      <c r="F91" s="547">
        <f>SUM(F82:F90)</f>
        <v>140641</v>
      </c>
      <c r="G91" s="548">
        <f t="shared" si="6"/>
        <v>119.60184027689193</v>
      </c>
      <c r="H91" s="549">
        <f t="shared" si="5"/>
        <v>99.8884927342718</v>
      </c>
    </row>
    <row r="92" spans="1:8" ht="15.75">
      <c r="A92" s="540">
        <v>7200</v>
      </c>
      <c r="B92" s="541">
        <v>4179</v>
      </c>
      <c r="C92" s="541" t="s">
        <v>293</v>
      </c>
      <c r="D92" s="542">
        <v>188363</v>
      </c>
      <c r="E92" s="542">
        <v>188363</v>
      </c>
      <c r="F92" s="542">
        <v>214371</v>
      </c>
      <c r="G92" s="543">
        <f t="shared" si="6"/>
        <v>113.80738255389859</v>
      </c>
      <c r="H92" s="544">
        <f t="shared" si="5"/>
        <v>113.80738255389859</v>
      </c>
    </row>
    <row r="93" spans="1:8" ht="15.75">
      <c r="A93" s="540">
        <v>7200</v>
      </c>
      <c r="B93" s="541">
        <v>4180</v>
      </c>
      <c r="C93" s="541" t="s">
        <v>294</v>
      </c>
      <c r="D93" s="542">
        <v>49400</v>
      </c>
      <c r="E93" s="542">
        <v>49400</v>
      </c>
      <c r="F93" s="542">
        <v>50336</v>
      </c>
      <c r="G93" s="543">
        <f t="shared" si="6"/>
        <v>101.89473684210526</v>
      </c>
      <c r="H93" s="544">
        <f t="shared" si="5"/>
        <v>101.89473684210526</v>
      </c>
    </row>
    <row r="94" spans="1:8" ht="15.75">
      <c r="A94" s="540">
        <v>7200</v>
      </c>
      <c r="B94" s="541">
        <v>4312</v>
      </c>
      <c r="C94" s="541" t="s">
        <v>295</v>
      </c>
      <c r="D94" s="542">
        <v>29137</v>
      </c>
      <c r="E94" s="542">
        <v>33432</v>
      </c>
      <c r="F94" s="542">
        <v>33419</v>
      </c>
      <c r="G94" s="543">
        <f t="shared" si="6"/>
        <v>114.6960908810104</v>
      </c>
      <c r="H94" s="544">
        <f t="shared" si="5"/>
        <v>99.96111509930606</v>
      </c>
    </row>
    <row r="95" spans="1:8" ht="15.75">
      <c r="A95" s="540">
        <v>7200</v>
      </c>
      <c r="B95" s="541">
        <v>4313</v>
      </c>
      <c r="C95" s="541" t="s">
        <v>234</v>
      </c>
      <c r="D95" s="542">
        <v>34525</v>
      </c>
      <c r="E95" s="542">
        <v>37966</v>
      </c>
      <c r="F95" s="542">
        <v>37941</v>
      </c>
      <c r="G95" s="543">
        <f t="shared" si="6"/>
        <v>109.89427950760317</v>
      </c>
      <c r="H95" s="544">
        <f t="shared" si="5"/>
        <v>99.93415160933466</v>
      </c>
    </row>
    <row r="96" spans="1:8" ht="15.75">
      <c r="A96" s="540">
        <v>7200</v>
      </c>
      <c r="B96" s="541">
        <v>4315</v>
      </c>
      <c r="C96" s="541" t="s">
        <v>296</v>
      </c>
      <c r="D96" s="542">
        <v>150</v>
      </c>
      <c r="E96" s="542">
        <v>150</v>
      </c>
      <c r="F96" s="542">
        <v>12</v>
      </c>
      <c r="G96" s="543">
        <f t="shared" si="6"/>
        <v>8</v>
      </c>
      <c r="H96" s="544">
        <f t="shared" si="5"/>
        <v>8</v>
      </c>
    </row>
    <row r="97" spans="1:8" ht="15.75">
      <c r="A97" s="540">
        <v>7200</v>
      </c>
      <c r="B97" s="541">
        <v>4316</v>
      </c>
      <c r="C97" s="541" t="s">
        <v>178</v>
      </c>
      <c r="D97" s="542">
        <v>114196</v>
      </c>
      <c r="E97" s="542">
        <v>126709</v>
      </c>
      <c r="F97" s="542">
        <v>126704</v>
      </c>
      <c r="G97" s="543">
        <f t="shared" si="6"/>
        <v>110.95309818207294</v>
      </c>
      <c r="H97" s="544">
        <f t="shared" si="5"/>
        <v>99.99605395039026</v>
      </c>
    </row>
    <row r="98" spans="1:8" ht="15.75">
      <c r="A98" s="540">
        <v>7200</v>
      </c>
      <c r="B98" s="541">
        <v>4319</v>
      </c>
      <c r="C98" s="541" t="s">
        <v>297</v>
      </c>
      <c r="D98" s="542"/>
      <c r="E98" s="542">
        <v>147</v>
      </c>
      <c r="F98" s="542">
        <v>145</v>
      </c>
      <c r="G98" s="543"/>
      <c r="H98" s="544">
        <f t="shared" si="5"/>
        <v>98.63945578231292</v>
      </c>
    </row>
    <row r="99" spans="1:8" ht="15.75">
      <c r="A99" s="540">
        <v>7200</v>
      </c>
      <c r="B99" s="541">
        <v>4332</v>
      </c>
      <c r="C99" s="541" t="s">
        <v>298</v>
      </c>
      <c r="D99" s="542"/>
      <c r="E99" s="542">
        <v>31</v>
      </c>
      <c r="F99" s="542">
        <v>29</v>
      </c>
      <c r="G99" s="543"/>
      <c r="H99" s="544">
        <f t="shared" si="5"/>
        <v>93.54838709677419</v>
      </c>
    </row>
    <row r="100" spans="1:8" ht="15.75">
      <c r="A100" s="540">
        <v>7200</v>
      </c>
      <c r="B100" s="541">
        <v>4333</v>
      </c>
      <c r="C100" s="541" t="s">
        <v>299</v>
      </c>
      <c r="D100" s="542"/>
      <c r="E100" s="542">
        <v>4</v>
      </c>
      <c r="F100" s="542">
        <v>3</v>
      </c>
      <c r="G100" s="543"/>
      <c r="H100" s="544">
        <f t="shared" si="5"/>
        <v>75</v>
      </c>
    </row>
    <row r="101" spans="1:8" ht="15.75">
      <c r="A101" s="540">
        <v>7200</v>
      </c>
      <c r="B101" s="541">
        <v>4339</v>
      </c>
      <c r="C101" s="541" t="s">
        <v>179</v>
      </c>
      <c r="D101" s="542"/>
      <c r="E101" s="542">
        <v>20</v>
      </c>
      <c r="F101" s="542">
        <v>17</v>
      </c>
      <c r="G101" s="543"/>
      <c r="H101" s="544">
        <f t="shared" si="5"/>
        <v>85</v>
      </c>
    </row>
    <row r="102" spans="1:8" ht="15.75">
      <c r="A102" s="540">
        <v>7200</v>
      </c>
      <c r="B102" s="541">
        <v>4341</v>
      </c>
      <c r="C102" s="541" t="s">
        <v>300</v>
      </c>
      <c r="D102" s="542">
        <v>5159</v>
      </c>
      <c r="E102" s="542">
        <v>5172</v>
      </c>
      <c r="F102" s="542">
        <v>4147</v>
      </c>
      <c r="G102" s="543">
        <f aca="true" t="shared" si="7" ref="G102:G107">+F102/D102*100</f>
        <v>80.38379530916845</v>
      </c>
      <c r="H102" s="544">
        <f t="shared" si="5"/>
        <v>80.18174787316319</v>
      </c>
    </row>
    <row r="103" spans="1:8" ht="15.75">
      <c r="A103" s="540">
        <v>7200</v>
      </c>
      <c r="B103" s="541">
        <v>4342</v>
      </c>
      <c r="C103" s="541" t="s">
        <v>301</v>
      </c>
      <c r="D103" s="542">
        <v>800</v>
      </c>
      <c r="E103" s="542">
        <v>868</v>
      </c>
      <c r="F103" s="542">
        <v>868</v>
      </c>
      <c r="G103" s="543">
        <f t="shared" si="7"/>
        <v>108.5</v>
      </c>
      <c r="H103" s="544">
        <f aca="true" t="shared" si="8" ref="H103:H134">+F103/E103*100</f>
        <v>100</v>
      </c>
    </row>
    <row r="104" spans="1:8" ht="15.75">
      <c r="A104" s="540">
        <v>7200</v>
      </c>
      <c r="B104" s="541">
        <v>4346</v>
      </c>
      <c r="C104" s="541" t="s">
        <v>93</v>
      </c>
      <c r="D104" s="542">
        <v>26600</v>
      </c>
      <c r="E104" s="542">
        <v>26850</v>
      </c>
      <c r="F104" s="542">
        <v>26850</v>
      </c>
      <c r="G104" s="543">
        <f t="shared" si="7"/>
        <v>100.93984962406014</v>
      </c>
      <c r="H104" s="544">
        <f t="shared" si="8"/>
        <v>100</v>
      </c>
    </row>
    <row r="105" spans="1:8" ht="15.75">
      <c r="A105" s="540">
        <v>7200</v>
      </c>
      <c r="B105" s="541">
        <v>4349</v>
      </c>
      <c r="C105" s="541" t="s">
        <v>302</v>
      </c>
      <c r="D105" s="542">
        <v>600</v>
      </c>
      <c r="E105" s="542">
        <v>600</v>
      </c>
      <c r="F105" s="542">
        <v>488</v>
      </c>
      <c r="G105" s="543">
        <f t="shared" si="7"/>
        <v>81.33333333333333</v>
      </c>
      <c r="H105" s="544">
        <f t="shared" si="8"/>
        <v>81.33333333333333</v>
      </c>
    </row>
    <row r="106" spans="1:8" ht="15.75">
      <c r="A106" s="540">
        <v>7200</v>
      </c>
      <c r="B106" s="541">
        <v>5311</v>
      </c>
      <c r="C106" s="541" t="s">
        <v>76</v>
      </c>
      <c r="D106" s="542">
        <v>2500</v>
      </c>
      <c r="E106" s="542">
        <v>1966</v>
      </c>
      <c r="F106" s="542">
        <v>1966</v>
      </c>
      <c r="G106" s="543">
        <f t="shared" si="7"/>
        <v>78.64</v>
      </c>
      <c r="H106" s="544">
        <f t="shared" si="8"/>
        <v>100</v>
      </c>
    </row>
    <row r="107" spans="1:8" ht="15.75">
      <c r="A107" s="540">
        <v>7200</v>
      </c>
      <c r="B107" s="541">
        <v>6172</v>
      </c>
      <c r="C107" s="541" t="s">
        <v>303</v>
      </c>
      <c r="D107" s="542">
        <v>262</v>
      </c>
      <c r="E107" s="542">
        <v>262</v>
      </c>
      <c r="F107" s="542">
        <v>190</v>
      </c>
      <c r="G107" s="543">
        <f t="shared" si="7"/>
        <v>72.51908396946564</v>
      </c>
      <c r="H107" s="544">
        <f t="shared" si="8"/>
        <v>72.51908396946564</v>
      </c>
    </row>
    <row r="108" spans="1:8" ht="15.75">
      <c r="A108" s="540">
        <v>7200</v>
      </c>
      <c r="B108" s="541">
        <v>6221</v>
      </c>
      <c r="C108" s="541" t="s">
        <v>257</v>
      </c>
      <c r="D108" s="542"/>
      <c r="E108" s="542">
        <v>100</v>
      </c>
      <c r="F108" s="542">
        <v>648</v>
      </c>
      <c r="G108" s="543"/>
      <c r="H108" s="544">
        <f t="shared" si="8"/>
        <v>648</v>
      </c>
    </row>
    <row r="109" spans="1:8" ht="16.5" thickBot="1">
      <c r="A109" s="545">
        <v>7200</v>
      </c>
      <c r="B109" s="546"/>
      <c r="C109" s="546" t="s">
        <v>245</v>
      </c>
      <c r="D109" s="547">
        <f>SUM(D92:D108)</f>
        <v>451692</v>
      </c>
      <c r="E109" s="547">
        <f>SUM(E92:E108)</f>
        <v>472040</v>
      </c>
      <c r="F109" s="547">
        <f>SUM(F92:F108)</f>
        <v>498134</v>
      </c>
      <c r="G109" s="548">
        <f aca="true" t="shared" si="9" ref="G109:G127">+F109/D109*100</f>
        <v>110.28178493309599</v>
      </c>
      <c r="H109" s="549">
        <f t="shared" si="8"/>
        <v>105.52792136259639</v>
      </c>
    </row>
    <row r="110" spans="1:8" ht="15.75">
      <c r="A110" s="540">
        <v>7300</v>
      </c>
      <c r="B110" s="541">
        <v>3311</v>
      </c>
      <c r="C110" s="541" t="s">
        <v>171</v>
      </c>
      <c r="D110" s="542">
        <v>210442</v>
      </c>
      <c r="E110" s="542">
        <v>227963</v>
      </c>
      <c r="F110" s="542">
        <v>227383</v>
      </c>
      <c r="G110" s="543">
        <f t="shared" si="9"/>
        <v>108.05019910474145</v>
      </c>
      <c r="H110" s="544">
        <f t="shared" si="8"/>
        <v>99.74557274645447</v>
      </c>
    </row>
    <row r="111" spans="1:8" ht="15.75">
      <c r="A111" s="540">
        <v>7300</v>
      </c>
      <c r="B111" s="541">
        <v>3312</v>
      </c>
      <c r="C111" s="541" t="s">
        <v>219</v>
      </c>
      <c r="D111" s="542">
        <v>50983</v>
      </c>
      <c r="E111" s="542">
        <v>54377</v>
      </c>
      <c r="F111" s="542">
        <v>54377</v>
      </c>
      <c r="G111" s="543">
        <f t="shared" si="9"/>
        <v>106.65712100111801</v>
      </c>
      <c r="H111" s="544">
        <f t="shared" si="8"/>
        <v>100</v>
      </c>
    </row>
    <row r="112" spans="1:8" ht="15.75">
      <c r="A112" s="540">
        <v>7300</v>
      </c>
      <c r="B112" s="541">
        <v>3314</v>
      </c>
      <c r="C112" s="541" t="s">
        <v>172</v>
      </c>
      <c r="D112" s="542">
        <v>33785</v>
      </c>
      <c r="E112" s="542">
        <v>35572</v>
      </c>
      <c r="F112" s="542">
        <v>35572</v>
      </c>
      <c r="G112" s="543">
        <f t="shared" si="9"/>
        <v>105.28932958413498</v>
      </c>
      <c r="H112" s="544">
        <f t="shared" si="8"/>
        <v>100</v>
      </c>
    </row>
    <row r="113" spans="1:8" ht="15.75">
      <c r="A113" s="540">
        <v>7300</v>
      </c>
      <c r="B113" s="541">
        <v>3315</v>
      </c>
      <c r="C113" s="541" t="s">
        <v>173</v>
      </c>
      <c r="D113" s="542">
        <v>32060</v>
      </c>
      <c r="E113" s="542">
        <v>33106</v>
      </c>
      <c r="F113" s="542">
        <v>33106</v>
      </c>
      <c r="G113" s="543">
        <f t="shared" si="9"/>
        <v>103.26263256394262</v>
      </c>
      <c r="H113" s="544">
        <f t="shared" si="8"/>
        <v>100</v>
      </c>
    </row>
    <row r="114" spans="1:8" ht="15.75">
      <c r="A114" s="540">
        <v>7300</v>
      </c>
      <c r="B114" s="541">
        <v>3317</v>
      </c>
      <c r="C114" s="541" t="s">
        <v>304</v>
      </c>
      <c r="D114" s="542">
        <v>6978</v>
      </c>
      <c r="E114" s="542">
        <v>7933</v>
      </c>
      <c r="F114" s="542">
        <v>7933</v>
      </c>
      <c r="G114" s="543">
        <f t="shared" si="9"/>
        <v>113.6858698767555</v>
      </c>
      <c r="H114" s="544">
        <f t="shared" si="8"/>
        <v>100</v>
      </c>
    </row>
    <row r="115" spans="1:8" ht="15.75">
      <c r="A115" s="540">
        <v>7300</v>
      </c>
      <c r="B115" s="541">
        <v>3319</v>
      </c>
      <c r="C115" s="541" t="s">
        <v>80</v>
      </c>
      <c r="D115" s="542">
        <v>28278</v>
      </c>
      <c r="E115" s="542">
        <v>29743</v>
      </c>
      <c r="F115" s="542">
        <v>29580</v>
      </c>
      <c r="G115" s="543">
        <f t="shared" si="9"/>
        <v>104.60428601739868</v>
      </c>
      <c r="H115" s="544">
        <f t="shared" si="8"/>
        <v>99.45197189254614</v>
      </c>
    </row>
    <row r="116" spans="1:8" ht="15.75">
      <c r="A116" s="540">
        <v>7300</v>
      </c>
      <c r="B116" s="541">
        <v>3326</v>
      </c>
      <c r="C116" s="541" t="s">
        <v>305</v>
      </c>
      <c r="D116" s="542">
        <v>1330</v>
      </c>
      <c r="E116" s="542">
        <v>2100</v>
      </c>
      <c r="F116" s="542">
        <v>2090</v>
      </c>
      <c r="G116" s="543">
        <f t="shared" si="9"/>
        <v>157.14285714285714</v>
      </c>
      <c r="H116" s="544">
        <f t="shared" si="8"/>
        <v>99.52380952380952</v>
      </c>
    </row>
    <row r="117" spans="1:8" ht="16.5" thickBot="1">
      <c r="A117" s="545">
        <v>7300</v>
      </c>
      <c r="B117" s="546"/>
      <c r="C117" s="546" t="s">
        <v>246</v>
      </c>
      <c r="D117" s="547">
        <f>SUM(D110:D116)</f>
        <v>363856</v>
      </c>
      <c r="E117" s="547">
        <f>SUM(E110:E116)</f>
        <v>390794</v>
      </c>
      <c r="F117" s="547">
        <f>SUM(F110:F116)</f>
        <v>390041</v>
      </c>
      <c r="G117" s="548">
        <f t="shared" si="9"/>
        <v>107.19652829690867</v>
      </c>
      <c r="H117" s="549">
        <f t="shared" si="8"/>
        <v>99.80731536308132</v>
      </c>
    </row>
    <row r="118" spans="1:8" ht="15.75">
      <c r="A118" s="540">
        <v>7400</v>
      </c>
      <c r="B118" s="541">
        <v>3112</v>
      </c>
      <c r="C118" s="541" t="s">
        <v>94</v>
      </c>
      <c r="D118" s="542">
        <v>1263</v>
      </c>
      <c r="E118" s="542">
        <v>1226</v>
      </c>
      <c r="F118" s="542">
        <v>1095</v>
      </c>
      <c r="G118" s="543">
        <f t="shared" si="9"/>
        <v>86.69833729216153</v>
      </c>
      <c r="H118" s="544">
        <f t="shared" si="8"/>
        <v>89.31484502446982</v>
      </c>
    </row>
    <row r="119" spans="1:8" ht="15.75">
      <c r="A119" s="540">
        <v>7400</v>
      </c>
      <c r="B119" s="541">
        <v>3113</v>
      </c>
      <c r="C119" s="541" t="s">
        <v>74</v>
      </c>
      <c r="D119" s="542">
        <v>9950</v>
      </c>
      <c r="E119" s="542">
        <v>8520</v>
      </c>
      <c r="F119" s="542">
        <v>8436</v>
      </c>
      <c r="G119" s="543">
        <f t="shared" si="9"/>
        <v>84.78391959798995</v>
      </c>
      <c r="H119" s="544">
        <f t="shared" si="8"/>
        <v>99.01408450704226</v>
      </c>
    </row>
    <row r="120" spans="1:8" ht="15.75">
      <c r="A120" s="540">
        <v>7400</v>
      </c>
      <c r="B120" s="541">
        <v>3141</v>
      </c>
      <c r="C120" s="541" t="s">
        <v>217</v>
      </c>
      <c r="D120" s="542">
        <v>7370</v>
      </c>
      <c r="E120" s="542">
        <v>4674</v>
      </c>
      <c r="F120" s="542">
        <v>4594</v>
      </c>
      <c r="G120" s="543">
        <f t="shared" si="9"/>
        <v>62.33378561736771</v>
      </c>
      <c r="H120" s="544">
        <f t="shared" si="8"/>
        <v>98.28840393667095</v>
      </c>
    </row>
    <row r="121" spans="1:8" ht="15.75">
      <c r="A121" s="540">
        <v>7400</v>
      </c>
      <c r="B121" s="541">
        <v>3145</v>
      </c>
      <c r="C121" s="541" t="s">
        <v>218</v>
      </c>
      <c r="D121" s="542">
        <v>2320</v>
      </c>
      <c r="E121" s="542">
        <v>2571</v>
      </c>
      <c r="F121" s="542">
        <v>2571</v>
      </c>
      <c r="G121" s="543">
        <f t="shared" si="9"/>
        <v>110.81896551724138</v>
      </c>
      <c r="H121" s="544">
        <f t="shared" si="8"/>
        <v>100</v>
      </c>
    </row>
    <row r="122" spans="1:8" ht="15.75">
      <c r="A122" s="540">
        <v>7400</v>
      </c>
      <c r="B122" s="541">
        <v>3149</v>
      </c>
      <c r="C122" s="541" t="s">
        <v>306</v>
      </c>
      <c r="D122" s="542">
        <v>790</v>
      </c>
      <c r="E122" s="542">
        <v>790</v>
      </c>
      <c r="F122" s="542">
        <v>650</v>
      </c>
      <c r="G122" s="543">
        <f t="shared" si="9"/>
        <v>82.27848101265823</v>
      </c>
      <c r="H122" s="544">
        <f t="shared" si="8"/>
        <v>82.27848101265823</v>
      </c>
    </row>
    <row r="123" spans="1:8" ht="15.75">
      <c r="A123" s="540">
        <v>7400</v>
      </c>
      <c r="B123" s="541">
        <v>3419</v>
      </c>
      <c r="C123" s="541" t="s">
        <v>221</v>
      </c>
      <c r="D123" s="542">
        <v>41400</v>
      </c>
      <c r="E123" s="542">
        <v>47191</v>
      </c>
      <c r="F123" s="542">
        <v>47191</v>
      </c>
      <c r="G123" s="543">
        <f t="shared" si="9"/>
        <v>113.98792270531402</v>
      </c>
      <c r="H123" s="544">
        <f t="shared" si="8"/>
        <v>100</v>
      </c>
    </row>
    <row r="124" spans="1:8" ht="15.75">
      <c r="A124" s="540">
        <v>7400</v>
      </c>
      <c r="B124" s="541">
        <v>3421</v>
      </c>
      <c r="C124" s="541" t="s">
        <v>307</v>
      </c>
      <c r="D124" s="542">
        <v>6700</v>
      </c>
      <c r="E124" s="542">
        <v>6120</v>
      </c>
      <c r="F124" s="542">
        <v>6120</v>
      </c>
      <c r="G124" s="543">
        <f t="shared" si="9"/>
        <v>91.34328358208955</v>
      </c>
      <c r="H124" s="544">
        <f t="shared" si="8"/>
        <v>100</v>
      </c>
    </row>
    <row r="125" spans="1:8" ht="15.75">
      <c r="A125" s="540">
        <v>7400</v>
      </c>
      <c r="B125" s="541">
        <v>3639</v>
      </c>
      <c r="C125" s="541" t="s">
        <v>228</v>
      </c>
      <c r="D125" s="542">
        <v>6250</v>
      </c>
      <c r="E125" s="542">
        <v>8113</v>
      </c>
      <c r="F125" s="542">
        <v>5352</v>
      </c>
      <c r="G125" s="543">
        <f t="shared" si="9"/>
        <v>85.63199999999999</v>
      </c>
      <c r="H125" s="544">
        <f t="shared" si="8"/>
        <v>65.96819918649082</v>
      </c>
    </row>
    <row r="126" spans="1:8" ht="15.75">
      <c r="A126" s="540">
        <v>7400</v>
      </c>
      <c r="B126" s="541">
        <v>6171</v>
      </c>
      <c r="C126" s="541" t="s">
        <v>6</v>
      </c>
      <c r="D126" s="542">
        <v>2392</v>
      </c>
      <c r="E126" s="542">
        <v>1515</v>
      </c>
      <c r="F126" s="542">
        <v>1406</v>
      </c>
      <c r="G126" s="543">
        <f t="shared" si="9"/>
        <v>58.77926421404682</v>
      </c>
      <c r="H126" s="544">
        <f t="shared" si="8"/>
        <v>92.8052805280528</v>
      </c>
    </row>
    <row r="127" spans="1:8" ht="16.5" thickBot="1">
      <c r="A127" s="545">
        <v>7400</v>
      </c>
      <c r="B127" s="546"/>
      <c r="C127" s="546" t="s">
        <v>247</v>
      </c>
      <c r="D127" s="547">
        <f>SUM(D118:D126)</f>
        <v>78435</v>
      </c>
      <c r="E127" s="547">
        <f>SUM(E118:E126)</f>
        <v>80720</v>
      </c>
      <c r="F127" s="547">
        <f>SUM(F118:F126)</f>
        <v>77415</v>
      </c>
      <c r="G127" s="548">
        <f t="shared" si="9"/>
        <v>98.69956014534328</v>
      </c>
      <c r="H127" s="549">
        <f t="shared" si="8"/>
        <v>95.9055996035679</v>
      </c>
    </row>
    <row r="128" spans="1:8" ht="15.75">
      <c r="A128" s="540">
        <v>7499</v>
      </c>
      <c r="B128" s="541">
        <v>3111</v>
      </c>
      <c r="C128" s="541" t="s">
        <v>308</v>
      </c>
      <c r="D128" s="542"/>
      <c r="E128" s="542">
        <v>188154</v>
      </c>
      <c r="F128" s="542">
        <v>187981</v>
      </c>
      <c r="G128" s="543"/>
      <c r="H128" s="544">
        <f t="shared" si="8"/>
        <v>99.90805404083889</v>
      </c>
    </row>
    <row r="129" spans="1:8" ht="15.75">
      <c r="A129" s="540">
        <v>7499</v>
      </c>
      <c r="B129" s="541">
        <v>3112</v>
      </c>
      <c r="C129" s="541" t="s">
        <v>94</v>
      </c>
      <c r="D129" s="542"/>
      <c r="E129" s="542">
        <v>2630</v>
      </c>
      <c r="F129" s="542">
        <v>2630</v>
      </c>
      <c r="G129" s="543"/>
      <c r="H129" s="544">
        <f t="shared" si="8"/>
        <v>100</v>
      </c>
    </row>
    <row r="130" spans="1:8" ht="15.75">
      <c r="A130" s="540">
        <v>7499</v>
      </c>
      <c r="B130" s="541">
        <v>3113</v>
      </c>
      <c r="C130" s="541" t="s">
        <v>74</v>
      </c>
      <c r="D130" s="542"/>
      <c r="E130" s="542">
        <v>579283</v>
      </c>
      <c r="F130" s="542">
        <v>579095</v>
      </c>
      <c r="G130" s="543"/>
      <c r="H130" s="544">
        <f t="shared" si="8"/>
        <v>99.96754608714566</v>
      </c>
    </row>
    <row r="131" spans="1:8" ht="15.75">
      <c r="A131" s="540">
        <v>7499</v>
      </c>
      <c r="B131" s="541">
        <v>3114</v>
      </c>
      <c r="C131" s="541" t="s">
        <v>309</v>
      </c>
      <c r="D131" s="542"/>
      <c r="E131" s="542">
        <v>18112</v>
      </c>
      <c r="F131" s="542">
        <v>18112</v>
      </c>
      <c r="G131" s="543"/>
      <c r="H131" s="544">
        <f t="shared" si="8"/>
        <v>100</v>
      </c>
    </row>
    <row r="132" spans="1:8" ht="15.75">
      <c r="A132" s="540">
        <v>7499</v>
      </c>
      <c r="B132" s="541">
        <v>3116</v>
      </c>
      <c r="C132" s="541" t="s">
        <v>310</v>
      </c>
      <c r="D132" s="542"/>
      <c r="E132" s="542">
        <v>10372</v>
      </c>
      <c r="F132" s="542">
        <v>10372</v>
      </c>
      <c r="G132" s="543"/>
      <c r="H132" s="544">
        <f t="shared" si="8"/>
        <v>100</v>
      </c>
    </row>
    <row r="133" spans="1:8" ht="15.75">
      <c r="A133" s="540">
        <v>7499</v>
      </c>
      <c r="B133" s="541">
        <v>3121</v>
      </c>
      <c r="C133" s="541" t="s">
        <v>311</v>
      </c>
      <c r="D133" s="542"/>
      <c r="E133" s="542">
        <v>63000</v>
      </c>
      <c r="F133" s="542">
        <v>63000</v>
      </c>
      <c r="G133" s="543"/>
      <c r="H133" s="544">
        <f t="shared" si="8"/>
        <v>100</v>
      </c>
    </row>
    <row r="134" spans="1:8" ht="15.75">
      <c r="A134" s="540">
        <v>7499</v>
      </c>
      <c r="B134" s="541">
        <v>3122</v>
      </c>
      <c r="C134" s="541" t="s">
        <v>312</v>
      </c>
      <c r="D134" s="542"/>
      <c r="E134" s="542">
        <v>92185</v>
      </c>
      <c r="F134" s="542">
        <v>92185</v>
      </c>
      <c r="G134" s="543"/>
      <c r="H134" s="544">
        <f t="shared" si="8"/>
        <v>100</v>
      </c>
    </row>
    <row r="135" spans="1:8" ht="15.75">
      <c r="A135" s="540">
        <v>7499</v>
      </c>
      <c r="B135" s="541">
        <v>3123</v>
      </c>
      <c r="C135" s="541" t="s">
        <v>313</v>
      </c>
      <c r="D135" s="542"/>
      <c r="E135" s="542">
        <v>125151</v>
      </c>
      <c r="F135" s="542">
        <v>125151</v>
      </c>
      <c r="G135" s="543"/>
      <c r="H135" s="544">
        <f aca="true" t="shared" si="10" ref="H135:H158">+F135/E135*100</f>
        <v>100</v>
      </c>
    </row>
    <row r="136" spans="1:8" ht="15.75">
      <c r="A136" s="540">
        <v>7499</v>
      </c>
      <c r="B136" s="541">
        <v>3124</v>
      </c>
      <c r="C136" s="541" t="s">
        <v>314</v>
      </c>
      <c r="D136" s="542"/>
      <c r="E136" s="542">
        <v>4888</v>
      </c>
      <c r="F136" s="542">
        <v>4888</v>
      </c>
      <c r="G136" s="543"/>
      <c r="H136" s="544">
        <f t="shared" si="10"/>
        <v>100</v>
      </c>
    </row>
    <row r="137" spans="1:8" ht="15.75">
      <c r="A137" s="540">
        <v>7499</v>
      </c>
      <c r="B137" s="541">
        <v>3125</v>
      </c>
      <c r="C137" s="541" t="s">
        <v>315</v>
      </c>
      <c r="D137" s="542"/>
      <c r="E137" s="542">
        <v>12521</v>
      </c>
      <c r="F137" s="542">
        <v>12521</v>
      </c>
      <c r="G137" s="543"/>
      <c r="H137" s="544">
        <f t="shared" si="10"/>
        <v>100</v>
      </c>
    </row>
    <row r="138" spans="1:8" ht="15.75">
      <c r="A138" s="540">
        <v>7499</v>
      </c>
      <c r="B138" s="541">
        <v>3126</v>
      </c>
      <c r="C138" s="541" t="s">
        <v>316</v>
      </c>
      <c r="D138" s="542"/>
      <c r="E138" s="542">
        <v>1722</v>
      </c>
      <c r="F138" s="542">
        <v>1722</v>
      </c>
      <c r="G138" s="543"/>
      <c r="H138" s="544">
        <f t="shared" si="10"/>
        <v>100</v>
      </c>
    </row>
    <row r="139" spans="1:8" ht="15.75">
      <c r="A139" s="540">
        <v>7499</v>
      </c>
      <c r="B139" s="541">
        <v>3128</v>
      </c>
      <c r="C139" s="541" t="s">
        <v>317</v>
      </c>
      <c r="D139" s="542"/>
      <c r="E139" s="542">
        <v>5220</v>
      </c>
      <c r="F139" s="542">
        <v>5220</v>
      </c>
      <c r="G139" s="543"/>
      <c r="H139" s="544">
        <f t="shared" si="10"/>
        <v>100</v>
      </c>
    </row>
    <row r="140" spans="1:8" ht="15.75">
      <c r="A140" s="540">
        <v>7499</v>
      </c>
      <c r="B140" s="541">
        <v>3141</v>
      </c>
      <c r="C140" s="541" t="s">
        <v>217</v>
      </c>
      <c r="D140" s="542"/>
      <c r="E140" s="542">
        <v>109491</v>
      </c>
      <c r="F140" s="542">
        <v>109446</v>
      </c>
      <c r="G140" s="543"/>
      <c r="H140" s="544">
        <f t="shared" si="10"/>
        <v>99.95890073156698</v>
      </c>
    </row>
    <row r="141" spans="1:8" ht="15.75">
      <c r="A141" s="540">
        <v>7499</v>
      </c>
      <c r="B141" s="541">
        <v>3142</v>
      </c>
      <c r="C141" s="541" t="s">
        <v>318</v>
      </c>
      <c r="D141" s="542"/>
      <c r="E141" s="542">
        <v>3897</v>
      </c>
      <c r="F141" s="542">
        <v>3897</v>
      </c>
      <c r="G141" s="543"/>
      <c r="H141" s="544">
        <f t="shared" si="10"/>
        <v>100</v>
      </c>
    </row>
    <row r="142" spans="1:8" ht="15.75">
      <c r="A142" s="540">
        <v>7499</v>
      </c>
      <c r="B142" s="541">
        <v>3143</v>
      </c>
      <c r="C142" s="541" t="s">
        <v>319</v>
      </c>
      <c r="D142" s="542"/>
      <c r="E142" s="542">
        <v>54495</v>
      </c>
      <c r="F142" s="542">
        <v>54520</v>
      </c>
      <c r="G142" s="543"/>
      <c r="H142" s="544">
        <f t="shared" si="10"/>
        <v>100.04587576841912</v>
      </c>
    </row>
    <row r="143" spans="1:8" ht="15.75">
      <c r="A143" s="540">
        <v>7499</v>
      </c>
      <c r="B143" s="541">
        <v>3145</v>
      </c>
      <c r="C143" s="541" t="s">
        <v>218</v>
      </c>
      <c r="D143" s="542"/>
      <c r="E143" s="542">
        <v>13346</v>
      </c>
      <c r="F143" s="542">
        <v>13346</v>
      </c>
      <c r="G143" s="543"/>
      <c r="H143" s="544">
        <f t="shared" si="10"/>
        <v>100</v>
      </c>
    </row>
    <row r="144" spans="1:8" ht="15.75">
      <c r="A144" s="540">
        <v>7499</v>
      </c>
      <c r="B144" s="541">
        <v>3146</v>
      </c>
      <c r="C144" s="541" t="s">
        <v>320</v>
      </c>
      <c r="D144" s="542"/>
      <c r="E144" s="542">
        <v>4517</v>
      </c>
      <c r="F144" s="542">
        <v>4517</v>
      </c>
      <c r="G144" s="543"/>
      <c r="H144" s="544">
        <f t="shared" si="10"/>
        <v>100</v>
      </c>
    </row>
    <row r="145" spans="1:8" ht="15.75">
      <c r="A145" s="540">
        <v>7499</v>
      </c>
      <c r="B145" s="541">
        <v>3149</v>
      </c>
      <c r="C145" s="541" t="s">
        <v>306</v>
      </c>
      <c r="D145" s="542"/>
      <c r="E145" s="542">
        <v>1033</v>
      </c>
      <c r="F145" s="542">
        <v>1033</v>
      </c>
      <c r="G145" s="543"/>
      <c r="H145" s="544">
        <f t="shared" si="10"/>
        <v>100</v>
      </c>
    </row>
    <row r="146" spans="1:8" ht="15.75">
      <c r="A146" s="540">
        <v>7499</v>
      </c>
      <c r="B146" s="541">
        <v>3150</v>
      </c>
      <c r="C146" s="541" t="s">
        <v>321</v>
      </c>
      <c r="D146" s="542"/>
      <c r="E146" s="542">
        <v>12178</v>
      </c>
      <c r="F146" s="542">
        <v>12178</v>
      </c>
      <c r="G146" s="543"/>
      <c r="H146" s="544">
        <f t="shared" si="10"/>
        <v>100</v>
      </c>
    </row>
    <row r="147" spans="1:8" ht="15.75">
      <c r="A147" s="540">
        <v>7499</v>
      </c>
      <c r="B147" s="541">
        <v>3231</v>
      </c>
      <c r="C147" s="541" t="s">
        <v>322</v>
      </c>
      <c r="D147" s="542"/>
      <c r="E147" s="542">
        <v>20483</v>
      </c>
      <c r="F147" s="542">
        <v>20483</v>
      </c>
      <c r="G147" s="543"/>
      <c r="H147" s="544">
        <f t="shared" si="10"/>
        <v>100</v>
      </c>
    </row>
    <row r="148" spans="1:8" ht="15.75">
      <c r="A148" s="540">
        <v>7499</v>
      </c>
      <c r="B148" s="541">
        <v>3299</v>
      </c>
      <c r="C148" s="541" t="s">
        <v>323</v>
      </c>
      <c r="D148" s="542"/>
      <c r="E148" s="542">
        <v>5203</v>
      </c>
      <c r="F148" s="542">
        <v>5180</v>
      </c>
      <c r="G148" s="543"/>
      <c r="H148" s="544">
        <f t="shared" si="10"/>
        <v>99.5579473380742</v>
      </c>
    </row>
    <row r="149" spans="1:8" ht="15.75">
      <c r="A149" s="540">
        <v>7499</v>
      </c>
      <c r="B149" s="541">
        <v>3421</v>
      </c>
      <c r="C149" s="541" t="s">
        <v>307</v>
      </c>
      <c r="D149" s="542"/>
      <c r="E149" s="542">
        <v>8592</v>
      </c>
      <c r="F149" s="542">
        <v>8592</v>
      </c>
      <c r="G149" s="543"/>
      <c r="H149" s="544">
        <f t="shared" si="10"/>
        <v>100</v>
      </c>
    </row>
    <row r="150" spans="1:8" ht="15.75">
      <c r="A150" s="540">
        <v>7499</v>
      </c>
      <c r="B150" s="541">
        <v>4322</v>
      </c>
      <c r="C150" s="541" t="s">
        <v>324</v>
      </c>
      <c r="D150" s="542"/>
      <c r="E150" s="542">
        <v>1001</v>
      </c>
      <c r="F150" s="542">
        <v>1001</v>
      </c>
      <c r="G150" s="543"/>
      <c r="H150" s="544">
        <f t="shared" si="10"/>
        <v>100</v>
      </c>
    </row>
    <row r="151" spans="1:8" ht="16.5" thickBot="1">
      <c r="A151" s="545">
        <v>7499</v>
      </c>
      <c r="B151" s="546"/>
      <c r="C151" s="546" t="s">
        <v>325</v>
      </c>
      <c r="D151" s="547"/>
      <c r="E151" s="547">
        <f>SUM(E128:E150)</f>
        <v>1337474</v>
      </c>
      <c r="F151" s="547">
        <f>SUM(F128:F150)</f>
        <v>1337070</v>
      </c>
      <c r="G151" s="548"/>
      <c r="H151" s="549">
        <f t="shared" si="10"/>
        <v>99.96979380533753</v>
      </c>
    </row>
    <row r="152" spans="1:8" ht="15.75">
      <c r="A152" s="540">
        <v>7500</v>
      </c>
      <c r="B152" s="541">
        <v>3322</v>
      </c>
      <c r="C152" s="541" t="s">
        <v>82</v>
      </c>
      <c r="D152" s="542">
        <v>19360</v>
      </c>
      <c r="E152" s="542">
        <v>26736</v>
      </c>
      <c r="F152" s="542">
        <v>25643</v>
      </c>
      <c r="G152" s="543">
        <f aca="true" t="shared" si="11" ref="G152:G158">+F152/D152*100</f>
        <v>132.4535123966942</v>
      </c>
      <c r="H152" s="544">
        <f t="shared" si="10"/>
        <v>95.9118791143028</v>
      </c>
    </row>
    <row r="153" spans="1:8" ht="16.5" thickBot="1">
      <c r="A153" s="545">
        <v>7500</v>
      </c>
      <c r="B153" s="546"/>
      <c r="C153" s="546" t="s">
        <v>248</v>
      </c>
      <c r="D153" s="547">
        <f>+D152</f>
        <v>19360</v>
      </c>
      <c r="E153" s="547">
        <f>+E152</f>
        <v>26736</v>
      </c>
      <c r="F153" s="547">
        <f>+F152</f>
        <v>25643</v>
      </c>
      <c r="G153" s="548">
        <f t="shared" si="11"/>
        <v>132.4535123966942</v>
      </c>
      <c r="H153" s="549">
        <f t="shared" si="10"/>
        <v>95.9118791143028</v>
      </c>
    </row>
    <row r="154" spans="1:8" ht="15.75">
      <c r="A154" s="540">
        <v>8200</v>
      </c>
      <c r="B154" s="541">
        <v>5311</v>
      </c>
      <c r="C154" s="541" t="s">
        <v>76</v>
      </c>
      <c r="D154" s="542">
        <v>176820</v>
      </c>
      <c r="E154" s="542">
        <v>197247</v>
      </c>
      <c r="F154" s="542">
        <v>196822</v>
      </c>
      <c r="G154" s="543">
        <f t="shared" si="11"/>
        <v>111.31206877050109</v>
      </c>
      <c r="H154" s="544">
        <f t="shared" si="10"/>
        <v>99.7845341120524</v>
      </c>
    </row>
    <row r="155" spans="1:8" ht="16.5" thickBot="1">
      <c r="A155" s="545">
        <v>8200</v>
      </c>
      <c r="B155" s="546"/>
      <c r="C155" s="546" t="s">
        <v>249</v>
      </c>
      <c r="D155" s="547">
        <f>+D154</f>
        <v>176820</v>
      </c>
      <c r="E155" s="547">
        <f>+E154</f>
        <v>197247</v>
      </c>
      <c r="F155" s="547">
        <f>+F154</f>
        <v>196822</v>
      </c>
      <c r="G155" s="548">
        <f t="shared" si="11"/>
        <v>111.31206877050109</v>
      </c>
      <c r="H155" s="549">
        <f t="shared" si="10"/>
        <v>99.7845341120524</v>
      </c>
    </row>
    <row r="156" spans="1:8" ht="15.75">
      <c r="A156" s="540">
        <v>8300</v>
      </c>
      <c r="B156" s="541">
        <v>6211</v>
      </c>
      <c r="C156" s="541" t="s">
        <v>100</v>
      </c>
      <c r="D156" s="542">
        <v>6778</v>
      </c>
      <c r="E156" s="542">
        <v>7238</v>
      </c>
      <c r="F156" s="542">
        <v>6749</v>
      </c>
      <c r="G156" s="543">
        <f t="shared" si="11"/>
        <v>99.57214517556801</v>
      </c>
      <c r="H156" s="544">
        <f t="shared" si="10"/>
        <v>93.24399005250069</v>
      </c>
    </row>
    <row r="157" spans="1:8" ht="16.5" thickBot="1">
      <c r="A157" s="545">
        <v>8300</v>
      </c>
      <c r="B157" s="546"/>
      <c r="C157" s="546" t="s">
        <v>250</v>
      </c>
      <c r="D157" s="547">
        <f>+D156</f>
        <v>6778</v>
      </c>
      <c r="E157" s="547">
        <f>+E156</f>
        <v>7238</v>
      </c>
      <c r="F157" s="547">
        <f>+F156</f>
        <v>6749</v>
      </c>
      <c r="G157" s="548">
        <f t="shared" si="11"/>
        <v>99.57214517556801</v>
      </c>
      <c r="H157" s="549">
        <f t="shared" si="10"/>
        <v>93.24399005250069</v>
      </c>
    </row>
    <row r="158" spans="1:8" ht="19.5" thickBot="1">
      <c r="A158" s="555" t="s">
        <v>326</v>
      </c>
      <c r="B158" s="556"/>
      <c r="C158" s="556"/>
      <c r="D158" s="557">
        <f>+D157+D155+D153+D151+D127+D117+D109+D91+D81+D77+D73+D71+D68+D61+D59+D57+D50+D48+D41+D24+D18+D15+D13+D11</f>
        <v>4754354</v>
      </c>
      <c r="E158" s="557">
        <f>+E157+E155+E153+E151+E127+E117+E109+E91+E81+E77+E73+E71+E68+E61+E59+E57+E50+E48+E41+E24+E18+E15+E13+E11</f>
        <v>6339494</v>
      </c>
      <c r="F158" s="557">
        <f>+F157+F155+F153+F151+F127+F117+F109+F91+F81+F77+F73+F71+F68+F61+F59+F57+F50+F48+F41+F24+F18+F15+F13+F11</f>
        <v>6253705</v>
      </c>
      <c r="G158" s="631">
        <f t="shared" si="11"/>
        <v>131.53637697150864</v>
      </c>
      <c r="H158" s="632">
        <f t="shared" si="10"/>
        <v>98.64675319512882</v>
      </c>
    </row>
    <row r="159" spans="1:8" ht="15.75">
      <c r="A159" s="558"/>
      <c r="B159" s="558"/>
      <c r="C159" s="558"/>
      <c r="D159" s="558"/>
      <c r="E159" s="558"/>
      <c r="F159" s="559"/>
      <c r="G159" s="558"/>
      <c r="H159" s="558"/>
    </row>
    <row r="160" spans="1:8" ht="15.75">
      <c r="A160" s="558"/>
      <c r="B160" s="558"/>
      <c r="C160" s="558"/>
      <c r="D160" s="558"/>
      <c r="E160" s="559"/>
      <c r="F160" s="559"/>
      <c r="G160" s="558"/>
      <c r="H160" s="558"/>
    </row>
    <row r="161" spans="1:8" ht="15.75">
      <c r="A161" s="558"/>
      <c r="B161" s="558"/>
      <c r="C161" s="558"/>
      <c r="D161" s="558"/>
      <c r="E161" s="558"/>
      <c r="F161" s="559"/>
      <c r="G161" s="558"/>
      <c r="H161" s="558"/>
    </row>
    <row r="162" spans="1:8" ht="15.75">
      <c r="A162" s="558"/>
      <c r="B162" s="558"/>
      <c r="C162" s="558"/>
      <c r="D162" s="558"/>
      <c r="E162" s="558"/>
      <c r="F162" s="559"/>
      <c r="G162" s="558"/>
      <c r="H162" s="558"/>
    </row>
    <row r="163" spans="1:8" ht="15.75">
      <c r="A163" s="558"/>
      <c r="B163" s="558"/>
      <c r="C163" s="558"/>
      <c r="D163" s="558"/>
      <c r="E163" s="558"/>
      <c r="F163" s="559"/>
      <c r="G163" s="558"/>
      <c r="H163" s="558"/>
    </row>
    <row r="164" spans="1:8" ht="15.75">
      <c r="A164" s="558"/>
      <c r="B164" s="558"/>
      <c r="C164" s="558"/>
      <c r="D164" s="558"/>
      <c r="E164" s="558"/>
      <c r="F164" s="559"/>
      <c r="G164" s="558"/>
      <c r="H164" s="558"/>
    </row>
    <row r="165" spans="1:8" ht="15.75">
      <c r="A165" s="558"/>
      <c r="B165" s="558"/>
      <c r="C165" s="558"/>
      <c r="D165" s="558"/>
      <c r="E165" s="558"/>
      <c r="F165" s="559"/>
      <c r="G165" s="558"/>
      <c r="H165" s="558"/>
    </row>
    <row r="166" spans="1:8" ht="15.75">
      <c r="A166" s="558"/>
      <c r="B166" s="558"/>
      <c r="C166" s="558"/>
      <c r="D166" s="558"/>
      <c r="E166" s="558"/>
      <c r="F166" s="559"/>
      <c r="G166" s="558"/>
      <c r="H166" s="558"/>
    </row>
    <row r="167" spans="1:8" ht="15.75">
      <c r="A167" s="558"/>
      <c r="B167" s="558"/>
      <c r="C167" s="558"/>
      <c r="D167" s="558"/>
      <c r="E167" s="558"/>
      <c r="F167" s="559"/>
      <c r="G167" s="558"/>
      <c r="H167" s="558"/>
    </row>
    <row r="168" spans="1:8" ht="15.75">
      <c r="A168" s="558"/>
      <c r="B168" s="558"/>
      <c r="C168" s="558"/>
      <c r="D168" s="558"/>
      <c r="E168" s="558"/>
      <c r="F168" s="559"/>
      <c r="G168" s="558"/>
      <c r="H168" s="558"/>
    </row>
    <row r="169" spans="1:8" ht="15.75">
      <c r="A169" s="558"/>
      <c r="B169" s="558"/>
      <c r="C169" s="558"/>
      <c r="D169" s="558"/>
      <c r="E169" s="558"/>
      <c r="F169" s="559"/>
      <c r="G169" s="558"/>
      <c r="H169" s="558"/>
    </row>
    <row r="170" spans="1:8" ht="15.75">
      <c r="A170" s="558"/>
      <c r="B170" s="558"/>
      <c r="C170" s="558"/>
      <c r="D170" s="558"/>
      <c r="E170" s="558"/>
      <c r="F170" s="559"/>
      <c r="G170" s="558"/>
      <c r="H170" s="558"/>
    </row>
    <row r="171" spans="1:8" ht="15.75">
      <c r="A171" s="558"/>
      <c r="B171" s="558"/>
      <c r="C171" s="558"/>
      <c r="D171" s="558"/>
      <c r="E171" s="558"/>
      <c r="F171" s="559"/>
      <c r="G171" s="558"/>
      <c r="H171" s="558"/>
    </row>
    <row r="172" spans="1:8" ht="15.75">
      <c r="A172" s="558"/>
      <c r="B172" s="558"/>
      <c r="C172" s="558"/>
      <c r="D172" s="558"/>
      <c r="E172" s="558"/>
      <c r="F172" s="559"/>
      <c r="G172" s="558"/>
      <c r="H172" s="558"/>
    </row>
    <row r="173" spans="1:8" ht="15.75">
      <c r="A173" s="558"/>
      <c r="B173" s="558"/>
      <c r="C173" s="558"/>
      <c r="D173" s="558"/>
      <c r="E173" s="558"/>
      <c r="F173" s="558"/>
      <c r="G173" s="558"/>
      <c r="H173" s="558"/>
    </row>
    <row r="174" spans="1:8" ht="15.75">
      <c r="A174" s="558"/>
      <c r="B174" s="558"/>
      <c r="C174" s="558"/>
      <c r="D174" s="558"/>
      <c r="E174" s="558"/>
      <c r="F174" s="558"/>
      <c r="G174" s="558"/>
      <c r="H174" s="558"/>
    </row>
    <row r="175" spans="1:8" ht="15.75">
      <c r="A175" s="558"/>
      <c r="B175" s="558"/>
      <c r="C175" s="558"/>
      <c r="D175" s="558"/>
      <c r="E175" s="558"/>
      <c r="F175" s="558"/>
      <c r="G175" s="558"/>
      <c r="H175" s="558"/>
    </row>
    <row r="176" spans="1:8" ht="15.75">
      <c r="A176" s="558"/>
      <c r="B176" s="558"/>
      <c r="C176" s="558"/>
      <c r="D176" s="558"/>
      <c r="E176" s="558"/>
      <c r="F176" s="558"/>
      <c r="G176" s="558"/>
      <c r="H176" s="558"/>
    </row>
    <row r="177" spans="1:8" ht="15.75">
      <c r="A177" s="558"/>
      <c r="B177" s="558"/>
      <c r="C177" s="558"/>
      <c r="D177" s="558"/>
      <c r="E177" s="558"/>
      <c r="F177" s="558"/>
      <c r="G177" s="558"/>
      <c r="H177" s="558"/>
    </row>
    <row r="178" spans="1:8" ht="15.75">
      <c r="A178" s="558"/>
      <c r="B178" s="558"/>
      <c r="C178" s="558"/>
      <c r="D178" s="558"/>
      <c r="E178" s="558"/>
      <c r="F178" s="558"/>
      <c r="G178" s="558"/>
      <c r="H178" s="558"/>
    </row>
    <row r="179" spans="1:8" ht="15.75">
      <c r="A179" s="558"/>
      <c r="B179" s="558"/>
      <c r="C179" s="558"/>
      <c r="D179" s="558"/>
      <c r="E179" s="558"/>
      <c r="F179" s="558"/>
      <c r="G179" s="558"/>
      <c r="H179" s="558"/>
    </row>
    <row r="180" spans="1:8" ht="15.75">
      <c r="A180" s="558"/>
      <c r="B180" s="558"/>
      <c r="C180" s="558"/>
      <c r="D180" s="558"/>
      <c r="E180" s="558"/>
      <c r="F180" s="558"/>
      <c r="G180" s="558"/>
      <c r="H180" s="558"/>
    </row>
    <row r="181" spans="1:8" ht="15.75">
      <c r="A181" s="558"/>
      <c r="B181" s="558"/>
      <c r="C181" s="558"/>
      <c r="D181" s="558"/>
      <c r="E181" s="558"/>
      <c r="F181" s="558"/>
      <c r="G181" s="558"/>
      <c r="H181" s="558"/>
    </row>
    <row r="182" spans="1:8" ht="15.75">
      <c r="A182" s="558"/>
      <c r="B182" s="558"/>
      <c r="C182" s="558"/>
      <c r="D182" s="558"/>
      <c r="E182" s="558"/>
      <c r="F182" s="558"/>
      <c r="G182" s="558"/>
      <c r="H182" s="558"/>
    </row>
    <row r="183" spans="1:8" ht="15.75">
      <c r="A183" s="558"/>
      <c r="B183" s="558"/>
      <c r="C183" s="558"/>
      <c r="D183" s="558"/>
      <c r="E183" s="558"/>
      <c r="F183" s="558"/>
      <c r="G183" s="558"/>
      <c r="H183" s="558"/>
    </row>
    <row r="184" spans="1:8" ht="15.75">
      <c r="A184" s="558"/>
      <c r="B184" s="558"/>
      <c r="C184" s="558"/>
      <c r="D184" s="558"/>
      <c r="E184" s="558"/>
      <c r="F184" s="558"/>
      <c r="G184" s="558"/>
      <c r="H184" s="558"/>
    </row>
    <row r="185" spans="1:8" ht="15.75">
      <c r="A185" s="558"/>
      <c r="B185" s="558"/>
      <c r="C185" s="558"/>
      <c r="D185" s="558"/>
      <c r="E185" s="558"/>
      <c r="F185" s="558"/>
      <c r="G185" s="558"/>
      <c r="H185" s="558"/>
    </row>
    <row r="186" spans="1:8" ht="15.75">
      <c r="A186" s="558"/>
      <c r="B186" s="558"/>
      <c r="C186" s="558"/>
      <c r="D186" s="558"/>
      <c r="E186" s="558"/>
      <c r="F186" s="558"/>
      <c r="G186" s="558"/>
      <c r="H186" s="558"/>
    </row>
    <row r="187" spans="1:8" ht="15.75">
      <c r="A187" s="558"/>
      <c r="B187" s="558"/>
      <c r="C187" s="558"/>
      <c r="D187" s="558"/>
      <c r="E187" s="558"/>
      <c r="F187" s="558"/>
      <c r="G187" s="558"/>
      <c r="H187" s="558"/>
    </row>
    <row r="188" spans="1:8" ht="15.75">
      <c r="A188" s="558"/>
      <c r="B188" s="558"/>
      <c r="C188" s="558"/>
      <c r="D188" s="558"/>
      <c r="E188" s="558"/>
      <c r="F188" s="558"/>
      <c r="G188" s="558"/>
      <c r="H188" s="558"/>
    </row>
    <row r="189" spans="1:8" ht="15.75">
      <c r="A189" s="558"/>
      <c r="B189" s="558"/>
      <c r="C189" s="558"/>
      <c r="D189" s="558"/>
      <c r="E189" s="558"/>
      <c r="F189" s="558"/>
      <c r="G189" s="558"/>
      <c r="H189" s="558"/>
    </row>
    <row r="190" spans="1:8" ht="15.75">
      <c r="A190" s="558"/>
      <c r="B190" s="558"/>
      <c r="C190" s="558"/>
      <c r="D190" s="558"/>
      <c r="E190" s="558"/>
      <c r="F190" s="558"/>
      <c r="G190" s="558"/>
      <c r="H190" s="558"/>
    </row>
    <row r="191" spans="1:8" ht="15.75">
      <c r="A191" s="558"/>
      <c r="B191" s="558"/>
      <c r="C191" s="558"/>
      <c r="D191" s="558"/>
      <c r="E191" s="558"/>
      <c r="F191" s="558"/>
      <c r="G191" s="558"/>
      <c r="H191" s="558"/>
    </row>
    <row r="192" spans="1:8" ht="15.75">
      <c r="A192" s="558"/>
      <c r="B192" s="558"/>
      <c r="C192" s="558"/>
      <c r="D192" s="558"/>
      <c r="E192" s="558"/>
      <c r="F192" s="558"/>
      <c r="G192" s="558"/>
      <c r="H192" s="558"/>
    </row>
    <row r="193" spans="1:8" ht="15.75">
      <c r="A193" s="558"/>
      <c r="B193" s="558"/>
      <c r="C193" s="558"/>
      <c r="D193" s="558"/>
      <c r="E193" s="558"/>
      <c r="F193" s="558"/>
      <c r="G193" s="558"/>
      <c r="H193" s="558"/>
    </row>
    <row r="194" spans="1:8" ht="15.75">
      <c r="A194" s="558"/>
      <c r="B194" s="558"/>
      <c r="C194" s="558"/>
      <c r="D194" s="558"/>
      <c r="E194" s="558"/>
      <c r="F194" s="558"/>
      <c r="G194" s="558"/>
      <c r="H194" s="558"/>
    </row>
    <row r="195" spans="1:8" ht="15.75">
      <c r="A195" s="558"/>
      <c r="B195" s="558"/>
      <c r="C195" s="558"/>
      <c r="D195" s="558"/>
      <c r="E195" s="558"/>
      <c r="F195" s="558"/>
      <c r="G195" s="558"/>
      <c r="H195" s="558"/>
    </row>
    <row r="196" spans="1:8" ht="15.75">
      <c r="A196" s="558"/>
      <c r="B196" s="558"/>
      <c r="C196" s="558"/>
      <c r="D196" s="558"/>
      <c r="E196" s="558"/>
      <c r="F196" s="558"/>
      <c r="G196" s="558"/>
      <c r="H196" s="558"/>
    </row>
    <row r="197" spans="1:8" ht="15.75">
      <c r="A197" s="558"/>
      <c r="B197" s="558"/>
      <c r="C197" s="558"/>
      <c r="D197" s="558"/>
      <c r="E197" s="558"/>
      <c r="F197" s="558"/>
      <c r="G197" s="558"/>
      <c r="H197" s="558"/>
    </row>
    <row r="198" spans="1:8" ht="15.75">
      <c r="A198" s="558"/>
      <c r="B198" s="558"/>
      <c r="C198" s="558"/>
      <c r="D198" s="558"/>
      <c r="E198" s="558"/>
      <c r="F198" s="558"/>
      <c r="G198" s="558"/>
      <c r="H198" s="558"/>
    </row>
    <row r="199" spans="1:8" ht="15.75">
      <c r="A199" s="558"/>
      <c r="B199" s="558"/>
      <c r="C199" s="558"/>
      <c r="D199" s="558"/>
      <c r="E199" s="558"/>
      <c r="F199" s="558"/>
      <c r="G199" s="558"/>
      <c r="H199" s="558"/>
    </row>
    <row r="200" spans="1:8" ht="15.75">
      <c r="A200" s="558"/>
      <c r="B200" s="558"/>
      <c r="C200" s="558"/>
      <c r="D200" s="558"/>
      <c r="E200" s="558"/>
      <c r="F200" s="558"/>
      <c r="G200" s="558"/>
      <c r="H200" s="558"/>
    </row>
    <row r="201" spans="1:8" ht="15.75">
      <c r="A201" s="558"/>
      <c r="B201" s="558"/>
      <c r="C201" s="558"/>
      <c r="D201" s="558"/>
      <c r="E201" s="558"/>
      <c r="F201" s="558"/>
      <c r="G201" s="558"/>
      <c r="H201" s="558"/>
    </row>
    <row r="202" spans="1:8" ht="15.75">
      <c r="A202" s="558"/>
      <c r="B202" s="558"/>
      <c r="C202" s="558"/>
      <c r="D202" s="558"/>
      <c r="E202" s="558"/>
      <c r="F202" s="558"/>
      <c r="G202" s="558"/>
      <c r="H202" s="558"/>
    </row>
    <row r="203" spans="1:8" ht="15.75">
      <c r="A203" s="558"/>
      <c r="B203" s="558"/>
      <c r="C203" s="558"/>
      <c r="D203" s="558"/>
      <c r="E203" s="558"/>
      <c r="F203" s="558"/>
      <c r="G203" s="558"/>
      <c r="H203" s="558"/>
    </row>
    <row r="204" spans="1:8" ht="15.75">
      <c r="A204" s="558"/>
      <c r="B204" s="558"/>
      <c r="C204" s="558"/>
      <c r="D204" s="558"/>
      <c r="E204" s="558"/>
      <c r="F204" s="558"/>
      <c r="G204" s="558"/>
      <c r="H204" s="558"/>
    </row>
    <row r="205" spans="1:8" ht="15.75">
      <c r="A205" s="558"/>
      <c r="B205" s="558"/>
      <c r="C205" s="558"/>
      <c r="D205" s="558"/>
      <c r="E205" s="558"/>
      <c r="F205" s="558"/>
      <c r="G205" s="558"/>
      <c r="H205" s="558"/>
    </row>
    <row r="206" spans="1:8" ht="15.75">
      <c r="A206" s="558"/>
      <c r="B206" s="558"/>
      <c r="C206" s="558"/>
      <c r="D206" s="558"/>
      <c r="E206" s="558"/>
      <c r="F206" s="558"/>
      <c r="G206" s="558"/>
      <c r="H206" s="558"/>
    </row>
    <row r="207" spans="1:8" ht="15.75">
      <c r="A207" s="558"/>
      <c r="B207" s="558"/>
      <c r="C207" s="558"/>
      <c r="D207" s="558"/>
      <c r="E207" s="558"/>
      <c r="F207" s="558"/>
      <c r="G207" s="558"/>
      <c r="H207" s="558"/>
    </row>
    <row r="208" spans="1:8" ht="15.75">
      <c r="A208" s="558"/>
      <c r="B208" s="558"/>
      <c r="C208" s="558"/>
      <c r="D208" s="558"/>
      <c r="E208" s="558"/>
      <c r="F208" s="558"/>
      <c r="G208" s="558"/>
      <c r="H208" s="558"/>
    </row>
    <row r="209" spans="1:8" ht="15.75">
      <c r="A209" s="558"/>
      <c r="B209" s="558"/>
      <c r="C209" s="558"/>
      <c r="D209" s="558"/>
      <c r="E209" s="558"/>
      <c r="F209" s="558"/>
      <c r="G209" s="558"/>
      <c r="H209" s="558"/>
    </row>
    <row r="210" spans="1:8" ht="15.75">
      <c r="A210" s="558"/>
      <c r="B210" s="558"/>
      <c r="C210" s="558"/>
      <c r="D210" s="558"/>
      <c r="E210" s="558"/>
      <c r="F210" s="558"/>
      <c r="G210" s="558"/>
      <c r="H210" s="558"/>
    </row>
    <row r="211" spans="1:8" ht="15.75">
      <c r="A211" s="558"/>
      <c r="B211" s="558"/>
      <c r="C211" s="558"/>
      <c r="D211" s="558"/>
      <c r="E211" s="558"/>
      <c r="F211" s="558"/>
      <c r="G211" s="558"/>
      <c r="H211" s="558"/>
    </row>
    <row r="212" spans="1:8" ht="15.75">
      <c r="A212" s="558"/>
      <c r="B212" s="558"/>
      <c r="C212" s="558"/>
      <c r="D212" s="558"/>
      <c r="E212" s="558"/>
      <c r="F212" s="558"/>
      <c r="G212" s="558"/>
      <c r="H212" s="558"/>
    </row>
    <row r="213" spans="1:8" ht="15.75">
      <c r="A213" s="558"/>
      <c r="B213" s="558"/>
      <c r="C213" s="558"/>
      <c r="D213" s="558"/>
      <c r="E213" s="558"/>
      <c r="F213" s="558"/>
      <c r="G213" s="558"/>
      <c r="H213" s="558"/>
    </row>
    <row r="214" spans="1:8" ht="15.75">
      <c r="A214" s="558"/>
      <c r="B214" s="558"/>
      <c r="C214" s="558"/>
      <c r="D214" s="558"/>
      <c r="E214" s="558"/>
      <c r="F214" s="558"/>
      <c r="G214" s="558"/>
      <c r="H214" s="558"/>
    </row>
    <row r="215" spans="1:8" ht="15.75">
      <c r="A215" s="558"/>
      <c r="B215" s="558"/>
      <c r="C215" s="558"/>
      <c r="D215" s="558"/>
      <c r="E215" s="558"/>
      <c r="F215" s="558"/>
      <c r="G215" s="558"/>
      <c r="H215" s="558"/>
    </row>
    <row r="216" spans="1:8" ht="15.75">
      <c r="A216" s="558"/>
      <c r="B216" s="558"/>
      <c r="C216" s="558"/>
      <c r="D216" s="558"/>
      <c r="E216" s="558"/>
      <c r="F216" s="558"/>
      <c r="G216" s="558"/>
      <c r="H216" s="558"/>
    </row>
    <row r="217" spans="1:8" ht="15.75">
      <c r="A217" s="558"/>
      <c r="B217" s="558"/>
      <c r="C217" s="558"/>
      <c r="D217" s="558"/>
      <c r="E217" s="558"/>
      <c r="F217" s="558"/>
      <c r="G217" s="558"/>
      <c r="H217" s="558"/>
    </row>
    <row r="218" spans="1:8" ht="15.75">
      <c r="A218" s="558"/>
      <c r="B218" s="558"/>
      <c r="C218" s="558"/>
      <c r="D218" s="558"/>
      <c r="E218" s="558"/>
      <c r="F218" s="558"/>
      <c r="G218" s="558"/>
      <c r="H218" s="558"/>
    </row>
    <row r="219" spans="1:8" ht="15.75">
      <c r="A219" s="558"/>
      <c r="B219" s="558"/>
      <c r="C219" s="558"/>
      <c r="D219" s="558"/>
      <c r="E219" s="558"/>
      <c r="F219" s="558"/>
      <c r="G219" s="558"/>
      <c r="H219" s="558"/>
    </row>
    <row r="220" spans="1:8" ht="15.75">
      <c r="A220" s="558"/>
      <c r="B220" s="558"/>
      <c r="C220" s="558"/>
      <c r="D220" s="558"/>
      <c r="E220" s="558"/>
      <c r="F220" s="558"/>
      <c r="G220" s="558"/>
      <c r="H220" s="558"/>
    </row>
    <row r="221" spans="1:8" ht="15.75">
      <c r="A221" s="558"/>
      <c r="B221" s="558"/>
      <c r="C221" s="558"/>
      <c r="D221" s="558"/>
      <c r="E221" s="558"/>
      <c r="F221" s="558"/>
      <c r="G221" s="558"/>
      <c r="H221" s="558"/>
    </row>
    <row r="222" spans="1:8" ht="15.75">
      <c r="A222" s="558"/>
      <c r="B222" s="558"/>
      <c r="C222" s="558"/>
      <c r="D222" s="558"/>
      <c r="E222" s="558"/>
      <c r="F222" s="558"/>
      <c r="G222" s="558"/>
      <c r="H222" s="558"/>
    </row>
    <row r="223" spans="1:8" ht="15.75">
      <c r="A223" s="558"/>
      <c r="B223" s="558"/>
      <c r="C223" s="558"/>
      <c r="D223" s="558"/>
      <c r="E223" s="558"/>
      <c r="F223" s="558"/>
      <c r="G223" s="558"/>
      <c r="H223" s="558"/>
    </row>
    <row r="224" spans="1:8" ht="15.75">
      <c r="A224" s="558"/>
      <c r="B224" s="558"/>
      <c r="C224" s="558"/>
      <c r="D224" s="558"/>
      <c r="E224" s="558"/>
      <c r="F224" s="558"/>
      <c r="G224" s="558"/>
      <c r="H224" s="558"/>
    </row>
    <row r="225" spans="1:8" ht="15.75">
      <c r="A225" s="558"/>
      <c r="B225" s="558"/>
      <c r="C225" s="558"/>
      <c r="D225" s="558"/>
      <c r="E225" s="558"/>
      <c r="F225" s="558"/>
      <c r="G225" s="558"/>
      <c r="H225" s="558"/>
    </row>
    <row r="226" spans="1:8" ht="15.75">
      <c r="A226" s="558"/>
      <c r="B226" s="558"/>
      <c r="C226" s="558"/>
      <c r="D226" s="558"/>
      <c r="E226" s="558"/>
      <c r="F226" s="558"/>
      <c r="G226" s="558"/>
      <c r="H226" s="558"/>
    </row>
    <row r="227" spans="1:8" ht="15.75">
      <c r="A227" s="558"/>
      <c r="B227" s="558"/>
      <c r="C227" s="558"/>
      <c r="D227" s="558"/>
      <c r="E227" s="558"/>
      <c r="F227" s="558"/>
      <c r="G227" s="558"/>
      <c r="H227" s="558"/>
    </row>
    <row r="228" spans="1:8" ht="15.75">
      <c r="A228" s="558"/>
      <c r="B228" s="558"/>
      <c r="C228" s="558"/>
      <c r="D228" s="558"/>
      <c r="E228" s="558"/>
      <c r="F228" s="558"/>
      <c r="G228" s="558"/>
      <c r="H228" s="558"/>
    </row>
    <row r="229" spans="1:8" ht="15.75">
      <c r="A229" s="558"/>
      <c r="B229" s="558"/>
      <c r="C229" s="558"/>
      <c r="D229" s="558"/>
      <c r="E229" s="558"/>
      <c r="F229" s="558"/>
      <c r="G229" s="558"/>
      <c r="H229" s="558"/>
    </row>
    <row r="230" spans="1:8" ht="15.75">
      <c r="A230" s="558"/>
      <c r="B230" s="558"/>
      <c r="C230" s="558"/>
      <c r="D230" s="558"/>
      <c r="E230" s="558"/>
      <c r="F230" s="558"/>
      <c r="G230" s="558"/>
      <c r="H230" s="558"/>
    </row>
    <row r="231" spans="1:8" ht="15.75">
      <c r="A231" s="558"/>
      <c r="B231" s="558"/>
      <c r="C231" s="558"/>
      <c r="D231" s="558"/>
      <c r="E231" s="558"/>
      <c r="F231" s="558"/>
      <c r="G231" s="558"/>
      <c r="H231" s="558"/>
    </row>
    <row r="232" spans="1:8" ht="15.75">
      <c r="A232" s="558"/>
      <c r="B232" s="558"/>
      <c r="C232" s="558"/>
      <c r="D232" s="558"/>
      <c r="E232" s="558"/>
      <c r="F232" s="558"/>
      <c r="G232" s="558"/>
      <c r="H232" s="558"/>
    </row>
    <row r="233" spans="1:8" ht="15.75">
      <c r="A233" s="558"/>
      <c r="B233" s="558"/>
      <c r="C233" s="558"/>
      <c r="D233" s="558"/>
      <c r="E233" s="558"/>
      <c r="F233" s="558"/>
      <c r="G233" s="558"/>
      <c r="H233" s="558"/>
    </row>
    <row r="234" spans="1:8" ht="15.75">
      <c r="A234" s="558"/>
      <c r="B234" s="558"/>
      <c r="C234" s="558"/>
      <c r="D234" s="558"/>
      <c r="E234" s="558"/>
      <c r="F234" s="558"/>
      <c r="G234" s="558"/>
      <c r="H234" s="558"/>
    </row>
    <row r="235" spans="1:8" ht="15.75">
      <c r="A235" s="558"/>
      <c r="B235" s="558"/>
      <c r="C235" s="558"/>
      <c r="D235" s="558"/>
      <c r="E235" s="558"/>
      <c r="F235" s="558"/>
      <c r="G235" s="558"/>
      <c r="H235" s="558"/>
    </row>
    <row r="236" spans="1:8" ht="15.75">
      <c r="A236" s="558"/>
      <c r="B236" s="558"/>
      <c r="C236" s="558"/>
      <c r="D236" s="558"/>
      <c r="E236" s="558"/>
      <c r="F236" s="558"/>
      <c r="G236" s="558"/>
      <c r="H236" s="558"/>
    </row>
    <row r="237" spans="1:8" ht="15.75">
      <c r="A237" s="558"/>
      <c r="B237" s="558"/>
      <c r="C237" s="558"/>
      <c r="D237" s="558"/>
      <c r="E237" s="558"/>
      <c r="F237" s="558"/>
      <c r="G237" s="558"/>
      <c r="H237" s="558"/>
    </row>
    <row r="238" spans="1:8" ht="15.75">
      <c r="A238" s="558"/>
      <c r="B238" s="558"/>
      <c r="C238" s="558"/>
      <c r="D238" s="558"/>
      <c r="E238" s="558"/>
      <c r="F238" s="558"/>
      <c r="G238" s="558"/>
      <c r="H238" s="558"/>
    </row>
    <row r="239" spans="1:8" ht="15.75">
      <c r="A239" s="558"/>
      <c r="B239" s="558"/>
      <c r="C239" s="558"/>
      <c r="D239" s="558"/>
      <c r="E239" s="558"/>
      <c r="F239" s="558"/>
      <c r="G239" s="558"/>
      <c r="H239" s="558"/>
    </row>
    <row r="240" spans="1:8" ht="15.75">
      <c r="A240" s="558"/>
      <c r="B240" s="558"/>
      <c r="C240" s="558"/>
      <c r="D240" s="558"/>
      <c r="E240" s="558"/>
      <c r="F240" s="558"/>
      <c r="G240" s="558"/>
      <c r="H240" s="558"/>
    </row>
    <row r="241" spans="1:8" ht="15.75">
      <c r="A241" s="558"/>
      <c r="B241" s="558"/>
      <c r="C241" s="558"/>
      <c r="D241" s="558"/>
      <c r="E241" s="558"/>
      <c r="F241" s="558"/>
      <c r="G241" s="558"/>
      <c r="H241" s="558"/>
    </row>
    <row r="242" spans="1:8" ht="15.75">
      <c r="A242" s="558"/>
      <c r="B242" s="558"/>
      <c r="C242" s="558"/>
      <c r="D242" s="558"/>
      <c r="E242" s="558"/>
      <c r="F242" s="558"/>
      <c r="G242" s="558"/>
      <c r="H242" s="558"/>
    </row>
    <row r="243" spans="1:8" ht="15.75">
      <c r="A243" s="558"/>
      <c r="B243" s="558"/>
      <c r="C243" s="558"/>
      <c r="D243" s="558"/>
      <c r="E243" s="558"/>
      <c r="F243" s="558"/>
      <c r="G243" s="558"/>
      <c r="H243" s="558"/>
    </row>
    <row r="244" spans="1:8" ht="15.75">
      <c r="A244" s="558"/>
      <c r="B244" s="558"/>
      <c r="C244" s="558"/>
      <c r="D244" s="558"/>
      <c r="E244" s="558"/>
      <c r="F244" s="558"/>
      <c r="G244" s="558"/>
      <c r="H244" s="558"/>
    </row>
    <row r="245" spans="1:8" ht="15.75">
      <c r="A245" s="558"/>
      <c r="B245" s="558"/>
      <c r="C245" s="558"/>
      <c r="D245" s="558"/>
      <c r="E245" s="558"/>
      <c r="F245" s="558"/>
      <c r="G245" s="558"/>
      <c r="H245" s="558"/>
    </row>
    <row r="246" spans="1:8" ht="15.75">
      <c r="A246" s="558"/>
      <c r="B246" s="558"/>
      <c r="C246" s="558"/>
      <c r="D246" s="558"/>
      <c r="E246" s="558"/>
      <c r="F246" s="558"/>
      <c r="G246" s="558"/>
      <c r="H246" s="558"/>
    </row>
    <row r="247" spans="1:8" ht="15.75">
      <c r="A247" s="558"/>
      <c r="B247" s="558"/>
      <c r="C247" s="558"/>
      <c r="D247" s="558"/>
      <c r="E247" s="558"/>
      <c r="F247" s="558"/>
      <c r="G247" s="558"/>
      <c r="H247" s="558"/>
    </row>
    <row r="248" spans="1:8" ht="15.75">
      <c r="A248" s="558"/>
      <c r="B248" s="558"/>
      <c r="C248" s="558"/>
      <c r="D248" s="558"/>
      <c r="E248" s="558"/>
      <c r="F248" s="558"/>
      <c r="G248" s="558"/>
      <c r="H248" s="558"/>
    </row>
    <row r="249" spans="1:8" ht="15.75">
      <c r="A249" s="558"/>
      <c r="B249" s="558"/>
      <c r="C249" s="558"/>
      <c r="D249" s="558"/>
      <c r="E249" s="558"/>
      <c r="F249" s="558"/>
      <c r="G249" s="558"/>
      <c r="H249" s="558"/>
    </row>
    <row r="250" spans="1:8" ht="15.75">
      <c r="A250" s="558"/>
      <c r="B250" s="558"/>
      <c r="C250" s="558"/>
      <c r="D250" s="558"/>
      <c r="E250" s="558"/>
      <c r="F250" s="558"/>
      <c r="G250" s="558"/>
      <c r="H250" s="558"/>
    </row>
    <row r="251" spans="1:8" ht="15.75">
      <c r="A251" s="558"/>
      <c r="B251" s="558"/>
      <c r="C251" s="558"/>
      <c r="D251" s="558"/>
      <c r="E251" s="558"/>
      <c r="F251" s="558"/>
      <c r="G251" s="558"/>
      <c r="H251" s="558"/>
    </row>
    <row r="252" spans="1:8" ht="15.75">
      <c r="A252" s="558"/>
      <c r="B252" s="558"/>
      <c r="C252" s="558"/>
      <c r="D252" s="558"/>
      <c r="E252" s="558"/>
      <c r="F252" s="558"/>
      <c r="G252" s="558"/>
      <c r="H252" s="558"/>
    </row>
    <row r="253" spans="1:8" ht="15.75">
      <c r="A253" s="558"/>
      <c r="B253" s="558"/>
      <c r="C253" s="558"/>
      <c r="D253" s="558"/>
      <c r="E253" s="558"/>
      <c r="F253" s="558"/>
      <c r="G253" s="558"/>
      <c r="H253" s="558"/>
    </row>
    <row r="254" spans="1:8" ht="15.75">
      <c r="A254" s="558"/>
      <c r="B254" s="558"/>
      <c r="C254" s="558"/>
      <c r="D254" s="558"/>
      <c r="E254" s="558"/>
      <c r="F254" s="558"/>
      <c r="G254" s="558"/>
      <c r="H254" s="558"/>
    </row>
    <row r="255" spans="1:8" ht="15.75">
      <c r="A255" s="558"/>
      <c r="B255" s="558"/>
      <c r="C255" s="558"/>
      <c r="D255" s="558"/>
      <c r="E255" s="558"/>
      <c r="F255" s="558"/>
      <c r="G255" s="558"/>
      <c r="H255" s="558"/>
    </row>
    <row r="256" spans="1:8" ht="15.75">
      <c r="A256" s="558"/>
      <c r="B256" s="558"/>
      <c r="C256" s="558"/>
      <c r="D256" s="558"/>
      <c r="E256" s="558"/>
      <c r="F256" s="558"/>
      <c r="G256" s="558"/>
      <c r="H256" s="558"/>
    </row>
    <row r="257" spans="1:8" ht="15.75">
      <c r="A257" s="558"/>
      <c r="B257" s="558"/>
      <c r="C257" s="558"/>
      <c r="D257" s="558"/>
      <c r="E257" s="558"/>
      <c r="F257" s="558"/>
      <c r="G257" s="558"/>
      <c r="H257" s="558"/>
    </row>
    <row r="258" spans="1:8" ht="15.75">
      <c r="A258" s="558"/>
      <c r="B258" s="558"/>
      <c r="C258" s="558"/>
      <c r="D258" s="558"/>
      <c r="E258" s="558"/>
      <c r="F258" s="558"/>
      <c r="G258" s="558"/>
      <c r="H258" s="558"/>
    </row>
    <row r="259" spans="1:8" ht="15.75">
      <c r="A259" s="558"/>
      <c r="B259" s="558"/>
      <c r="C259" s="558"/>
      <c r="D259" s="558"/>
      <c r="E259" s="558"/>
      <c r="F259" s="558"/>
      <c r="G259" s="558"/>
      <c r="H259" s="558"/>
    </row>
    <row r="260" spans="1:8" ht="15.75">
      <c r="A260" s="558"/>
      <c r="B260" s="558"/>
      <c r="C260" s="558"/>
      <c r="D260" s="558"/>
      <c r="E260" s="558"/>
      <c r="F260" s="558"/>
      <c r="G260" s="558"/>
      <c r="H260" s="558"/>
    </row>
    <row r="261" spans="1:8" ht="15.75">
      <c r="A261" s="558"/>
      <c r="B261" s="558"/>
      <c r="C261" s="558"/>
      <c r="D261" s="558"/>
      <c r="E261" s="558"/>
      <c r="F261" s="558"/>
      <c r="G261" s="558"/>
      <c r="H261" s="558"/>
    </row>
    <row r="262" spans="1:8" ht="15.75">
      <c r="A262" s="558"/>
      <c r="B262" s="558"/>
      <c r="C262" s="558"/>
      <c r="D262" s="558"/>
      <c r="E262" s="558"/>
      <c r="F262" s="558"/>
      <c r="G262" s="558"/>
      <c r="H262" s="558"/>
    </row>
    <row r="263" spans="1:8" ht="15.75">
      <c r="A263" s="558"/>
      <c r="B263" s="558"/>
      <c r="C263" s="558"/>
      <c r="D263" s="558"/>
      <c r="E263" s="558"/>
      <c r="F263" s="558"/>
      <c r="G263" s="558"/>
      <c r="H263" s="558"/>
    </row>
    <row r="264" spans="1:8" ht="15.75">
      <c r="A264" s="558"/>
      <c r="B264" s="558"/>
      <c r="C264" s="558"/>
      <c r="D264" s="558"/>
      <c r="E264" s="558"/>
      <c r="F264" s="558"/>
      <c r="G264" s="558"/>
      <c r="H264" s="558"/>
    </row>
    <row r="265" spans="1:8" ht="15.75">
      <c r="A265" s="558"/>
      <c r="B265" s="558"/>
      <c r="C265" s="558"/>
      <c r="D265" s="558"/>
      <c r="E265" s="558"/>
      <c r="F265" s="558"/>
      <c r="G265" s="558"/>
      <c r="H265" s="558"/>
    </row>
    <row r="266" spans="1:8" ht="15.75">
      <c r="A266" s="558"/>
      <c r="B266" s="558"/>
      <c r="C266" s="558"/>
      <c r="D266" s="558"/>
      <c r="E266" s="558"/>
      <c r="F266" s="558"/>
      <c r="G266" s="558"/>
      <c r="H266" s="558"/>
    </row>
    <row r="267" spans="1:8" ht="15.75">
      <c r="A267" s="558"/>
      <c r="B267" s="558"/>
      <c r="C267" s="558"/>
      <c r="D267" s="558"/>
      <c r="E267" s="558"/>
      <c r="F267" s="558"/>
      <c r="G267" s="558"/>
      <c r="H267" s="558"/>
    </row>
    <row r="268" spans="1:8" ht="15.75">
      <c r="A268" s="558"/>
      <c r="B268" s="558"/>
      <c r="C268" s="558"/>
      <c r="D268" s="558"/>
      <c r="E268" s="558"/>
      <c r="F268" s="558"/>
      <c r="G268" s="558"/>
      <c r="H268" s="558"/>
    </row>
    <row r="269" spans="1:8" ht="15.75">
      <c r="A269" s="558"/>
      <c r="B269" s="558"/>
      <c r="C269" s="558"/>
      <c r="D269" s="558"/>
      <c r="E269" s="558"/>
      <c r="F269" s="558"/>
      <c r="G269" s="558"/>
      <c r="H269" s="558"/>
    </row>
    <row r="270" spans="1:8" ht="15.75">
      <c r="A270" s="558"/>
      <c r="B270" s="558"/>
      <c r="C270" s="558"/>
      <c r="D270" s="558"/>
      <c r="E270" s="558"/>
      <c r="F270" s="558"/>
      <c r="G270" s="558"/>
      <c r="H270" s="558"/>
    </row>
    <row r="271" spans="1:8" ht="15.75">
      <c r="A271" s="558"/>
      <c r="B271" s="558"/>
      <c r="C271" s="558"/>
      <c r="D271" s="558"/>
      <c r="E271" s="558"/>
      <c r="F271" s="558"/>
      <c r="G271" s="558"/>
      <c r="H271" s="558"/>
    </row>
    <row r="272" spans="1:8" ht="15.75">
      <c r="A272" s="558"/>
      <c r="B272" s="558"/>
      <c r="C272" s="558"/>
      <c r="D272" s="558"/>
      <c r="E272" s="558"/>
      <c r="F272" s="558"/>
      <c r="G272" s="558"/>
      <c r="H272" s="558"/>
    </row>
    <row r="273" spans="1:8" ht="15.75">
      <c r="A273" s="558"/>
      <c r="B273" s="558"/>
      <c r="C273" s="558"/>
      <c r="D273" s="558"/>
      <c r="E273" s="558"/>
      <c r="F273" s="558"/>
      <c r="G273" s="558"/>
      <c r="H273" s="558"/>
    </row>
    <row r="274" spans="1:8" ht="15.75">
      <c r="A274" s="558"/>
      <c r="B274" s="558"/>
      <c r="C274" s="558"/>
      <c r="D274" s="558"/>
      <c r="E274" s="558"/>
      <c r="F274" s="558"/>
      <c r="G274" s="558"/>
      <c r="H274" s="558"/>
    </row>
    <row r="275" spans="1:8" ht="15.75">
      <c r="A275" s="558"/>
      <c r="B275" s="558"/>
      <c r="C275" s="558"/>
      <c r="D275" s="558"/>
      <c r="E275" s="558"/>
      <c r="F275" s="558"/>
      <c r="G275" s="558"/>
      <c r="H275" s="558"/>
    </row>
    <row r="276" spans="1:8" ht="15.75">
      <c r="A276" s="558"/>
      <c r="B276" s="558"/>
      <c r="C276" s="558"/>
      <c r="D276" s="558"/>
      <c r="E276" s="558"/>
      <c r="F276" s="558"/>
      <c r="G276" s="558"/>
      <c r="H276" s="558"/>
    </row>
    <row r="277" spans="1:8" ht="15.75">
      <c r="A277" s="558"/>
      <c r="B277" s="558"/>
      <c r="C277" s="558"/>
      <c r="D277" s="558"/>
      <c r="E277" s="558"/>
      <c r="F277" s="558"/>
      <c r="G277" s="558"/>
      <c r="H277" s="558"/>
    </row>
    <row r="278" spans="1:8" ht="15.75">
      <c r="A278" s="558"/>
      <c r="B278" s="558"/>
      <c r="C278" s="558"/>
      <c r="D278" s="558"/>
      <c r="E278" s="558"/>
      <c r="F278" s="558"/>
      <c r="G278" s="558"/>
      <c r="H278" s="558"/>
    </row>
  </sheetData>
  <printOptions/>
  <pageMargins left="0.75" right="0.75" top="1" bottom="1" header="0.4921259845" footer="0.4921259845"/>
  <pageSetup fitToHeight="3" fitToWidth="1" horizontalDpi="360" verticalDpi="360" orientation="portrait" paperSize="9" scale="66" r:id="rId1"/>
  <headerFooter alignWithMargins="0">
    <oddHeader>&amp;C&amp;"Times New Roman CE,tučné"&amp;11Plnění rozpočtu provozních výdajů města k 31.12.2001
(v tis. Kč)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04"/>
  <sheetViews>
    <sheetView zoomScaleSheetLayoutView="75" workbookViewId="0" topLeftCell="G852">
      <selection activeCell="K865" sqref="K865"/>
    </sheetView>
  </sheetViews>
  <sheetFormatPr defaultColWidth="9.00390625" defaultRowHeight="12.75" outlineLevelRow="3"/>
  <cols>
    <col min="1" max="1" width="5.625" style="561" customWidth="1"/>
    <col min="2" max="2" width="6.125" style="561" customWidth="1"/>
    <col min="3" max="3" width="41.625" style="561" customWidth="1"/>
    <col min="4" max="4" width="5.125" style="561" customWidth="1"/>
    <col min="5" max="5" width="38.125" style="561" customWidth="1"/>
    <col min="6" max="6" width="25.125" style="561" hidden="1" customWidth="1"/>
    <col min="7" max="7" width="11.625" style="562" customWidth="1"/>
    <col min="8" max="8" width="11.75390625" style="562" customWidth="1"/>
    <col min="9" max="9" width="10.125" style="562" bestFit="1" customWidth="1"/>
    <col min="10" max="16384" width="9.125" style="561" customWidth="1"/>
  </cols>
  <sheetData>
    <row r="1" ht="13.5" thickBot="1">
      <c r="A1" s="560"/>
    </row>
    <row r="2" spans="1:11" s="566" customFormat="1" ht="13.5" thickBot="1">
      <c r="A2" s="563" t="s">
        <v>0</v>
      </c>
      <c r="B2" s="564" t="s">
        <v>1</v>
      </c>
      <c r="C2" s="563" t="s">
        <v>196</v>
      </c>
      <c r="D2" s="563" t="s">
        <v>2</v>
      </c>
      <c r="E2" s="563" t="s">
        <v>3</v>
      </c>
      <c r="F2" s="563" t="s">
        <v>23</v>
      </c>
      <c r="G2" s="565" t="s">
        <v>5</v>
      </c>
      <c r="H2" s="564" t="s">
        <v>197</v>
      </c>
      <c r="I2" s="564" t="s">
        <v>198</v>
      </c>
      <c r="J2" s="563" t="s">
        <v>21</v>
      </c>
      <c r="K2" s="563" t="s">
        <v>199</v>
      </c>
    </row>
    <row r="3" spans="1:11" s="566" customFormat="1" ht="15.75">
      <c r="A3" s="567" t="s">
        <v>200</v>
      </c>
      <c r="B3" s="568"/>
      <c r="C3" s="568"/>
      <c r="D3" s="568"/>
      <c r="E3" s="568"/>
      <c r="F3" s="568"/>
      <c r="G3" s="569"/>
      <c r="H3" s="570"/>
      <c r="I3" s="570"/>
      <c r="J3" s="568"/>
      <c r="K3" s="568"/>
    </row>
    <row r="4" spans="1:11" s="575" customFormat="1" ht="12.75" outlineLevel="3">
      <c r="A4" s="571">
        <v>3200</v>
      </c>
      <c r="B4" s="572">
        <v>3349</v>
      </c>
      <c r="C4" s="572" t="s">
        <v>327</v>
      </c>
      <c r="D4" s="572">
        <v>5136</v>
      </c>
      <c r="E4" s="572" t="s">
        <v>328</v>
      </c>
      <c r="F4" s="572"/>
      <c r="G4" s="573">
        <v>150</v>
      </c>
      <c r="H4" s="573">
        <v>150</v>
      </c>
      <c r="I4" s="573">
        <v>145</v>
      </c>
      <c r="J4" s="574">
        <f>+I4/G4*100</f>
        <v>96.66666666666667</v>
      </c>
      <c r="K4" s="574">
        <f>+I4/H4*100</f>
        <v>96.66666666666667</v>
      </c>
    </row>
    <row r="5" spans="1:11" s="575" customFormat="1" ht="12.75" outlineLevel="3">
      <c r="A5" s="576">
        <v>3200</v>
      </c>
      <c r="B5" s="577">
        <v>3349</v>
      </c>
      <c r="C5" s="577" t="s">
        <v>327</v>
      </c>
      <c r="D5" s="577">
        <v>5139</v>
      </c>
      <c r="E5" s="576" t="s">
        <v>329</v>
      </c>
      <c r="F5" s="577"/>
      <c r="G5" s="578">
        <v>315</v>
      </c>
      <c r="H5" s="578">
        <v>315</v>
      </c>
      <c r="I5" s="578">
        <v>292</v>
      </c>
      <c r="J5" s="579">
        <f aca="true" t="shared" si="0" ref="J5:J68">+I5/G5*100</f>
        <v>92.6984126984127</v>
      </c>
      <c r="K5" s="579">
        <f aca="true" t="shared" si="1" ref="K5:K68">+I5/H5*100</f>
        <v>92.6984126984127</v>
      </c>
    </row>
    <row r="6" spans="1:11" s="575" customFormat="1" ht="12.75" outlineLevel="3">
      <c r="A6" s="576">
        <v>3200</v>
      </c>
      <c r="B6" s="577">
        <v>3349</v>
      </c>
      <c r="C6" s="577" t="s">
        <v>327</v>
      </c>
      <c r="D6" s="577">
        <v>5169</v>
      </c>
      <c r="E6" s="576" t="s">
        <v>330</v>
      </c>
      <c r="F6" s="577"/>
      <c r="G6" s="578">
        <v>4280</v>
      </c>
      <c r="H6" s="578">
        <v>4280</v>
      </c>
      <c r="I6" s="578">
        <v>3792</v>
      </c>
      <c r="J6" s="579">
        <f t="shared" si="0"/>
        <v>88.59813084112149</v>
      </c>
      <c r="K6" s="579">
        <f t="shared" si="1"/>
        <v>88.59813084112149</v>
      </c>
    </row>
    <row r="7" spans="1:11" s="575" customFormat="1" ht="12.75" outlineLevel="2">
      <c r="A7" s="576"/>
      <c r="B7" s="580" t="s">
        <v>331</v>
      </c>
      <c r="C7" s="577"/>
      <c r="D7" s="577"/>
      <c r="E7" s="576"/>
      <c r="F7" s="577"/>
      <c r="G7" s="581">
        <f>SUBTOTAL(9,G4:G6)</f>
        <v>4745</v>
      </c>
      <c r="H7" s="581">
        <f>SUBTOTAL(9,H4:H6)</f>
        <v>4745</v>
      </c>
      <c r="I7" s="581">
        <f>SUBTOTAL(9,I4:I6)</f>
        <v>4229</v>
      </c>
      <c r="J7" s="582">
        <f>+I7/G7*100</f>
        <v>89.12539515279241</v>
      </c>
      <c r="K7" s="582">
        <f>+I7/H7*100</f>
        <v>89.12539515279241</v>
      </c>
    </row>
    <row r="8" spans="1:11" s="575" customFormat="1" ht="12.75" outlineLevel="3">
      <c r="A8" s="576">
        <v>3200</v>
      </c>
      <c r="B8" s="577">
        <v>3429</v>
      </c>
      <c r="C8" s="577" t="s">
        <v>332</v>
      </c>
      <c r="D8" s="577">
        <v>5111</v>
      </c>
      <c r="E8" s="577" t="s">
        <v>333</v>
      </c>
      <c r="F8" s="577"/>
      <c r="G8" s="578">
        <v>15</v>
      </c>
      <c r="H8" s="578">
        <v>28</v>
      </c>
      <c r="I8" s="578">
        <v>13</v>
      </c>
      <c r="J8" s="579">
        <f t="shared" si="0"/>
        <v>86.66666666666667</v>
      </c>
      <c r="K8" s="579">
        <f t="shared" si="1"/>
        <v>46.42857142857143</v>
      </c>
    </row>
    <row r="9" spans="1:11" s="575" customFormat="1" ht="12.75" outlineLevel="3">
      <c r="A9" s="576">
        <v>3200</v>
      </c>
      <c r="B9" s="577">
        <v>3429</v>
      </c>
      <c r="C9" s="577" t="s">
        <v>332</v>
      </c>
      <c r="D9" s="577">
        <v>5112</v>
      </c>
      <c r="E9" s="577" t="s">
        <v>334</v>
      </c>
      <c r="F9" s="577"/>
      <c r="G9" s="578">
        <v>53</v>
      </c>
      <c r="H9" s="578">
        <v>54</v>
      </c>
      <c r="I9" s="578">
        <v>32</v>
      </c>
      <c r="J9" s="579">
        <f t="shared" si="0"/>
        <v>60.37735849056604</v>
      </c>
      <c r="K9" s="579">
        <f t="shared" si="1"/>
        <v>59.25925925925925</v>
      </c>
    </row>
    <row r="10" spans="1:11" s="575" customFormat="1" ht="12.75" outlineLevel="3">
      <c r="A10" s="576">
        <v>3200</v>
      </c>
      <c r="B10" s="577">
        <v>3429</v>
      </c>
      <c r="C10" s="577" t="s">
        <v>332</v>
      </c>
      <c r="D10" s="577">
        <v>5114</v>
      </c>
      <c r="E10" s="577" t="s">
        <v>335</v>
      </c>
      <c r="F10" s="577"/>
      <c r="G10" s="578"/>
      <c r="H10" s="578">
        <v>22</v>
      </c>
      <c r="I10" s="578">
        <v>21</v>
      </c>
      <c r="J10" s="579"/>
      <c r="K10" s="579">
        <f t="shared" si="1"/>
        <v>95.45454545454545</v>
      </c>
    </row>
    <row r="11" spans="1:11" s="575" customFormat="1" ht="12.75" outlineLevel="3">
      <c r="A11" s="576">
        <v>3200</v>
      </c>
      <c r="B11" s="577">
        <v>3429</v>
      </c>
      <c r="C11" s="577" t="s">
        <v>332</v>
      </c>
      <c r="D11" s="577">
        <v>5121</v>
      </c>
      <c r="E11" s="583" t="s">
        <v>336</v>
      </c>
      <c r="F11" s="577"/>
      <c r="G11" s="578">
        <v>18</v>
      </c>
      <c r="H11" s="578">
        <v>21</v>
      </c>
      <c r="I11" s="578">
        <v>9</v>
      </c>
      <c r="J11" s="579">
        <f t="shared" si="0"/>
        <v>50</v>
      </c>
      <c r="K11" s="579">
        <f t="shared" si="1"/>
        <v>42.857142857142854</v>
      </c>
    </row>
    <row r="12" spans="1:11" s="575" customFormat="1" ht="12.75" outlineLevel="3">
      <c r="A12" s="576">
        <v>3200</v>
      </c>
      <c r="B12" s="577">
        <v>3429</v>
      </c>
      <c r="C12" s="577" t="s">
        <v>332</v>
      </c>
      <c r="D12" s="577">
        <v>5122</v>
      </c>
      <c r="E12" s="577" t="s">
        <v>337</v>
      </c>
      <c r="F12" s="577"/>
      <c r="G12" s="578">
        <v>6</v>
      </c>
      <c r="H12" s="578">
        <v>7</v>
      </c>
      <c r="I12" s="578">
        <v>3</v>
      </c>
      <c r="J12" s="579">
        <f t="shared" si="0"/>
        <v>50</v>
      </c>
      <c r="K12" s="579">
        <f t="shared" si="1"/>
        <v>42.857142857142854</v>
      </c>
    </row>
    <row r="13" spans="1:11" s="575" customFormat="1" ht="12.75" outlineLevel="2">
      <c r="A13" s="576"/>
      <c r="B13" s="584" t="s">
        <v>338</v>
      </c>
      <c r="C13" s="577"/>
      <c r="D13" s="577"/>
      <c r="E13" s="577"/>
      <c r="F13" s="577"/>
      <c r="G13" s="581">
        <f>SUBTOTAL(9,G8:G12)</f>
        <v>92</v>
      </c>
      <c r="H13" s="581">
        <f>SUBTOTAL(9,H8:H12)</f>
        <v>132</v>
      </c>
      <c r="I13" s="581">
        <f>SUBTOTAL(9,I8:I12)</f>
        <v>78</v>
      </c>
      <c r="J13" s="582">
        <f>+I13/G13*100</f>
        <v>84.78260869565217</v>
      </c>
      <c r="K13" s="582">
        <f t="shared" si="1"/>
        <v>59.09090909090909</v>
      </c>
    </row>
    <row r="14" spans="1:11" s="575" customFormat="1" ht="12.75" outlineLevel="3">
      <c r="A14" s="576">
        <v>3200</v>
      </c>
      <c r="B14" s="577">
        <v>6112</v>
      </c>
      <c r="C14" s="577" t="s">
        <v>339</v>
      </c>
      <c r="D14" s="577">
        <v>5112</v>
      </c>
      <c r="E14" s="577" t="s">
        <v>334</v>
      </c>
      <c r="F14" s="577"/>
      <c r="G14" s="578">
        <v>5221</v>
      </c>
      <c r="H14" s="578">
        <v>5609</v>
      </c>
      <c r="I14" s="578">
        <v>5212</v>
      </c>
      <c r="J14" s="579">
        <f t="shared" si="0"/>
        <v>99.82761923003255</v>
      </c>
      <c r="K14" s="579">
        <f t="shared" si="1"/>
        <v>92.92208949901944</v>
      </c>
    </row>
    <row r="15" spans="1:11" s="575" customFormat="1" ht="12.75" outlineLevel="3">
      <c r="A15" s="576">
        <v>3200</v>
      </c>
      <c r="B15" s="577">
        <v>6112</v>
      </c>
      <c r="C15" s="577" t="s">
        <v>339</v>
      </c>
      <c r="D15" s="577">
        <v>5119</v>
      </c>
      <c r="E15" s="577" t="s">
        <v>340</v>
      </c>
      <c r="F15" s="577"/>
      <c r="G15" s="578">
        <v>1750</v>
      </c>
      <c r="H15" s="578">
        <v>1821</v>
      </c>
      <c r="I15" s="578">
        <v>385</v>
      </c>
      <c r="J15" s="579">
        <f t="shared" si="0"/>
        <v>22</v>
      </c>
      <c r="K15" s="579">
        <f t="shared" si="1"/>
        <v>21.14222954420648</v>
      </c>
    </row>
    <row r="16" spans="1:11" s="575" customFormat="1" ht="12.75" outlineLevel="3">
      <c r="A16" s="576">
        <v>3200</v>
      </c>
      <c r="B16" s="577">
        <v>6112</v>
      </c>
      <c r="C16" s="577" t="s">
        <v>339</v>
      </c>
      <c r="D16" s="577">
        <v>5179</v>
      </c>
      <c r="E16" s="585" t="s">
        <v>341</v>
      </c>
      <c r="F16" s="577"/>
      <c r="G16" s="578">
        <v>40</v>
      </c>
      <c r="H16" s="578">
        <v>40</v>
      </c>
      <c r="I16" s="578">
        <v>26</v>
      </c>
      <c r="J16" s="579">
        <f t="shared" si="0"/>
        <v>65</v>
      </c>
      <c r="K16" s="579">
        <f t="shared" si="1"/>
        <v>65</v>
      </c>
    </row>
    <row r="17" spans="1:11" s="575" customFormat="1" ht="12.75" outlineLevel="2">
      <c r="A17" s="576"/>
      <c r="B17" s="584" t="s">
        <v>342</v>
      </c>
      <c r="C17" s="577"/>
      <c r="D17" s="577"/>
      <c r="E17" s="585"/>
      <c r="F17" s="577"/>
      <c r="G17" s="581">
        <f>SUBTOTAL(9,G14:G16)</f>
        <v>7011</v>
      </c>
      <c r="H17" s="581">
        <f>SUBTOTAL(9,H14:H16)</f>
        <v>7470</v>
      </c>
      <c r="I17" s="581">
        <f>SUBTOTAL(9,I14:I16)</f>
        <v>5623</v>
      </c>
      <c r="J17" s="582">
        <f>+I17/G17*100</f>
        <v>80.20253886749393</v>
      </c>
      <c r="K17" s="582">
        <f>+I17/H17*100</f>
        <v>75.27443105756359</v>
      </c>
    </row>
    <row r="18" spans="1:11" s="575" customFormat="1" ht="12.75" outlineLevel="3">
      <c r="A18" s="576">
        <v>3200</v>
      </c>
      <c r="B18" s="577">
        <v>6114</v>
      </c>
      <c r="C18" s="577" t="s">
        <v>343</v>
      </c>
      <c r="D18" s="577">
        <v>5111</v>
      </c>
      <c r="E18" s="577" t="s">
        <v>333</v>
      </c>
      <c r="F18" s="577"/>
      <c r="G18" s="578"/>
      <c r="H18" s="578">
        <v>7</v>
      </c>
      <c r="I18" s="578">
        <v>8</v>
      </c>
      <c r="J18" s="579"/>
      <c r="K18" s="579">
        <f t="shared" si="1"/>
        <v>114.28571428571428</v>
      </c>
    </row>
    <row r="19" spans="1:11" s="575" customFormat="1" ht="12.75" outlineLevel="3">
      <c r="A19" s="576">
        <v>3200</v>
      </c>
      <c r="B19" s="577">
        <v>6114</v>
      </c>
      <c r="C19" s="577" t="s">
        <v>343</v>
      </c>
      <c r="D19" s="577">
        <v>5112</v>
      </c>
      <c r="E19" s="577" t="s">
        <v>334</v>
      </c>
      <c r="F19" s="577"/>
      <c r="G19" s="578"/>
      <c r="H19" s="578">
        <v>2</v>
      </c>
      <c r="I19" s="578">
        <v>1</v>
      </c>
      <c r="J19" s="579"/>
      <c r="K19" s="579">
        <f t="shared" si="1"/>
        <v>50</v>
      </c>
    </row>
    <row r="20" spans="1:11" s="566" customFormat="1" ht="12.75" outlineLevel="3">
      <c r="A20" s="576">
        <v>3200</v>
      </c>
      <c r="B20" s="577">
        <v>6114</v>
      </c>
      <c r="C20" s="577" t="s">
        <v>343</v>
      </c>
      <c r="D20" s="577">
        <v>5119</v>
      </c>
      <c r="E20" s="577" t="s">
        <v>340</v>
      </c>
      <c r="F20" s="577"/>
      <c r="G20" s="578"/>
      <c r="H20" s="578">
        <v>5</v>
      </c>
      <c r="I20" s="578">
        <v>5</v>
      </c>
      <c r="J20" s="579"/>
      <c r="K20" s="579">
        <f t="shared" si="1"/>
        <v>100</v>
      </c>
    </row>
    <row r="21" spans="1:11" s="566" customFormat="1" ht="12.75" outlineLevel="3">
      <c r="A21" s="576">
        <v>3200</v>
      </c>
      <c r="B21" s="577">
        <v>6114</v>
      </c>
      <c r="C21" s="577" t="s">
        <v>343</v>
      </c>
      <c r="D21" s="577">
        <v>5121</v>
      </c>
      <c r="E21" s="583" t="s">
        <v>336</v>
      </c>
      <c r="F21" s="577"/>
      <c r="G21" s="578"/>
      <c r="H21" s="578">
        <v>8</v>
      </c>
      <c r="I21" s="578">
        <v>8</v>
      </c>
      <c r="J21" s="579"/>
      <c r="K21" s="579">
        <f t="shared" si="1"/>
        <v>100</v>
      </c>
    </row>
    <row r="22" spans="1:11" s="566" customFormat="1" ht="12.75" outlineLevel="3">
      <c r="A22" s="576">
        <v>3200</v>
      </c>
      <c r="B22" s="577">
        <v>6114</v>
      </c>
      <c r="C22" s="577" t="s">
        <v>343</v>
      </c>
      <c r="D22" s="577">
        <v>5122</v>
      </c>
      <c r="E22" s="577" t="s">
        <v>337</v>
      </c>
      <c r="F22" s="577"/>
      <c r="G22" s="578"/>
      <c r="H22" s="578">
        <v>2</v>
      </c>
      <c r="I22" s="578">
        <v>3</v>
      </c>
      <c r="J22" s="579"/>
      <c r="K22" s="579">
        <f t="shared" si="1"/>
        <v>150</v>
      </c>
    </row>
    <row r="23" spans="1:11" s="566" customFormat="1" ht="12.75" outlineLevel="3">
      <c r="A23" s="576">
        <v>3200</v>
      </c>
      <c r="B23" s="577">
        <v>6114</v>
      </c>
      <c r="C23" s="577" t="s">
        <v>343</v>
      </c>
      <c r="D23" s="577">
        <v>5169</v>
      </c>
      <c r="E23" s="576" t="s">
        <v>330</v>
      </c>
      <c r="F23" s="577"/>
      <c r="G23" s="578"/>
      <c r="H23" s="578">
        <v>181</v>
      </c>
      <c r="I23" s="578">
        <v>181</v>
      </c>
      <c r="J23" s="579"/>
      <c r="K23" s="579">
        <f t="shared" si="1"/>
        <v>100</v>
      </c>
    </row>
    <row r="24" spans="1:11" s="566" customFormat="1" ht="12.75" outlineLevel="2">
      <c r="A24" s="576"/>
      <c r="B24" s="584" t="s">
        <v>344</v>
      </c>
      <c r="C24" s="577"/>
      <c r="D24" s="577"/>
      <c r="E24" s="576"/>
      <c r="F24" s="577"/>
      <c r="G24" s="581"/>
      <c r="H24" s="581">
        <f>SUBTOTAL(9,H18:H23)</f>
        <v>205</v>
      </c>
      <c r="I24" s="581">
        <f>SUBTOTAL(9,I18:I23)</f>
        <v>206</v>
      </c>
      <c r="J24" s="582"/>
      <c r="K24" s="582">
        <f t="shared" si="1"/>
        <v>100.48780487804878</v>
      </c>
    </row>
    <row r="25" spans="1:11" s="566" customFormat="1" ht="12.75" outlineLevel="3">
      <c r="A25" s="576">
        <v>3200</v>
      </c>
      <c r="B25" s="577">
        <v>6171</v>
      </c>
      <c r="C25" s="585" t="s">
        <v>345</v>
      </c>
      <c r="D25" s="577">
        <v>5111</v>
      </c>
      <c r="E25" s="577" t="s">
        <v>333</v>
      </c>
      <c r="F25" s="577"/>
      <c r="G25" s="578">
        <v>189328</v>
      </c>
      <c r="H25" s="578">
        <v>213267</v>
      </c>
      <c r="I25" s="578">
        <v>211045</v>
      </c>
      <c r="J25" s="579">
        <f t="shared" si="0"/>
        <v>111.47056959350967</v>
      </c>
      <c r="K25" s="579">
        <f t="shared" si="1"/>
        <v>98.95811353842836</v>
      </c>
    </row>
    <row r="26" spans="1:11" s="566" customFormat="1" ht="12.75" outlineLevel="3">
      <c r="A26" s="576">
        <v>3200</v>
      </c>
      <c r="B26" s="577">
        <v>6171</v>
      </c>
      <c r="C26" s="585" t="s">
        <v>345</v>
      </c>
      <c r="D26" s="577">
        <v>5112</v>
      </c>
      <c r="E26" s="577" t="s">
        <v>334</v>
      </c>
      <c r="F26" s="577"/>
      <c r="G26" s="578">
        <v>905</v>
      </c>
      <c r="H26" s="578">
        <v>1127</v>
      </c>
      <c r="I26" s="578">
        <v>836</v>
      </c>
      <c r="J26" s="579">
        <f t="shared" si="0"/>
        <v>92.37569060773481</v>
      </c>
      <c r="K26" s="579">
        <f t="shared" si="1"/>
        <v>74.17923691215617</v>
      </c>
    </row>
    <row r="27" spans="1:11" s="566" customFormat="1" ht="12.75" outlineLevel="3">
      <c r="A27" s="576">
        <v>3200</v>
      </c>
      <c r="B27" s="577">
        <v>6171</v>
      </c>
      <c r="C27" s="585" t="s">
        <v>345</v>
      </c>
      <c r="D27" s="577">
        <v>5114</v>
      </c>
      <c r="E27" s="576" t="s">
        <v>335</v>
      </c>
      <c r="F27" s="576"/>
      <c r="G27" s="578"/>
      <c r="H27" s="578"/>
      <c r="I27" s="578">
        <v>174</v>
      </c>
      <c r="J27" s="579"/>
      <c r="K27" s="579"/>
    </row>
    <row r="28" spans="1:11" s="566" customFormat="1" ht="12.75" outlineLevel="3">
      <c r="A28" s="576">
        <v>3200</v>
      </c>
      <c r="B28" s="577">
        <v>6171</v>
      </c>
      <c r="C28" s="585" t="s">
        <v>345</v>
      </c>
      <c r="D28" s="577">
        <v>5119</v>
      </c>
      <c r="E28" s="577" t="s">
        <v>340</v>
      </c>
      <c r="F28" s="577"/>
      <c r="G28" s="578">
        <v>120</v>
      </c>
      <c r="H28" s="578">
        <v>340</v>
      </c>
      <c r="I28" s="578">
        <v>113</v>
      </c>
      <c r="J28" s="579">
        <f t="shared" si="0"/>
        <v>94.16666666666667</v>
      </c>
      <c r="K28" s="579">
        <f t="shared" si="1"/>
        <v>33.23529411764706</v>
      </c>
    </row>
    <row r="29" spans="1:11" s="566" customFormat="1" ht="12.75" outlineLevel="3">
      <c r="A29" s="576">
        <v>3200</v>
      </c>
      <c r="B29" s="577">
        <v>6171</v>
      </c>
      <c r="C29" s="585" t="s">
        <v>345</v>
      </c>
      <c r="D29" s="577">
        <v>5121</v>
      </c>
      <c r="E29" s="583" t="s">
        <v>336</v>
      </c>
      <c r="F29" s="577"/>
      <c r="G29" s="578">
        <v>50795</v>
      </c>
      <c r="H29" s="578">
        <v>57189</v>
      </c>
      <c r="I29" s="578">
        <v>57828</v>
      </c>
      <c r="J29" s="579">
        <f t="shared" si="0"/>
        <v>113.84585096958362</v>
      </c>
      <c r="K29" s="579">
        <f t="shared" si="1"/>
        <v>101.11734774169858</v>
      </c>
    </row>
    <row r="30" spans="1:11" s="566" customFormat="1" ht="12.75" outlineLevel="3">
      <c r="A30" s="576">
        <v>3200</v>
      </c>
      <c r="B30" s="577">
        <v>6171</v>
      </c>
      <c r="C30" s="577" t="s">
        <v>6</v>
      </c>
      <c r="D30" s="577">
        <v>5122</v>
      </c>
      <c r="E30" s="577" t="s">
        <v>337</v>
      </c>
      <c r="F30" s="577"/>
      <c r="G30" s="578">
        <v>17583</v>
      </c>
      <c r="H30" s="578">
        <v>19797</v>
      </c>
      <c r="I30" s="578">
        <v>19889</v>
      </c>
      <c r="J30" s="579">
        <f t="shared" si="0"/>
        <v>113.1149405675937</v>
      </c>
      <c r="K30" s="579">
        <f t="shared" si="1"/>
        <v>100.46471687629439</v>
      </c>
    </row>
    <row r="31" spans="1:11" s="566" customFormat="1" ht="12.75" outlineLevel="3">
      <c r="A31" s="576">
        <v>3200</v>
      </c>
      <c r="B31" s="577">
        <v>6171</v>
      </c>
      <c r="C31" s="577" t="s">
        <v>6</v>
      </c>
      <c r="D31" s="577">
        <v>5128</v>
      </c>
      <c r="E31" s="577" t="s">
        <v>346</v>
      </c>
      <c r="F31" s="577"/>
      <c r="G31" s="578">
        <v>923</v>
      </c>
      <c r="H31" s="578">
        <v>947</v>
      </c>
      <c r="I31" s="578">
        <v>946</v>
      </c>
      <c r="J31" s="579">
        <f t="shared" si="0"/>
        <v>102.49187432286024</v>
      </c>
      <c r="K31" s="579">
        <f t="shared" si="1"/>
        <v>99.89440337909187</v>
      </c>
    </row>
    <row r="32" spans="1:11" s="566" customFormat="1" ht="12.75" outlineLevel="3">
      <c r="A32" s="576">
        <v>3200</v>
      </c>
      <c r="B32" s="577">
        <v>6171</v>
      </c>
      <c r="C32" s="577" t="s">
        <v>6</v>
      </c>
      <c r="D32" s="577">
        <v>5134</v>
      </c>
      <c r="E32" s="577" t="s">
        <v>347</v>
      </c>
      <c r="F32" s="577"/>
      <c r="G32" s="578">
        <v>20</v>
      </c>
      <c r="H32" s="578">
        <v>220</v>
      </c>
      <c r="I32" s="578">
        <v>224</v>
      </c>
      <c r="J32" s="579">
        <f t="shared" si="0"/>
        <v>1120</v>
      </c>
      <c r="K32" s="579">
        <f t="shared" si="1"/>
        <v>101.81818181818181</v>
      </c>
    </row>
    <row r="33" spans="1:11" s="566" customFormat="1" ht="12.75" outlineLevel="3">
      <c r="A33" s="576">
        <v>3200</v>
      </c>
      <c r="B33" s="577">
        <v>6171</v>
      </c>
      <c r="C33" s="577" t="s">
        <v>6</v>
      </c>
      <c r="D33" s="577">
        <v>5136</v>
      </c>
      <c r="E33" s="577" t="s">
        <v>328</v>
      </c>
      <c r="F33" s="577"/>
      <c r="G33" s="578">
        <v>620</v>
      </c>
      <c r="H33" s="578">
        <v>670</v>
      </c>
      <c r="I33" s="578">
        <v>710</v>
      </c>
      <c r="J33" s="579">
        <f t="shared" si="0"/>
        <v>114.51612903225808</v>
      </c>
      <c r="K33" s="579">
        <f t="shared" si="1"/>
        <v>105.97014925373134</v>
      </c>
    </row>
    <row r="34" spans="1:11" s="566" customFormat="1" ht="12.75" outlineLevel="3">
      <c r="A34" s="576">
        <v>3200</v>
      </c>
      <c r="B34" s="577">
        <v>6171</v>
      </c>
      <c r="C34" s="577" t="s">
        <v>6</v>
      </c>
      <c r="D34" s="577">
        <v>5137</v>
      </c>
      <c r="E34" s="576" t="s">
        <v>348</v>
      </c>
      <c r="F34" s="576"/>
      <c r="G34" s="578">
        <v>3661</v>
      </c>
      <c r="H34" s="578">
        <v>5920</v>
      </c>
      <c r="I34" s="578">
        <v>6068</v>
      </c>
      <c r="J34" s="579">
        <f t="shared" si="0"/>
        <v>165.74706364381316</v>
      </c>
      <c r="K34" s="579">
        <f t="shared" si="1"/>
        <v>102.49999999999999</v>
      </c>
    </row>
    <row r="35" spans="1:11" s="566" customFormat="1" ht="12.75" outlineLevel="3">
      <c r="A35" s="576">
        <v>3200</v>
      </c>
      <c r="B35" s="577">
        <v>6171</v>
      </c>
      <c r="C35" s="577" t="s">
        <v>6</v>
      </c>
      <c r="D35" s="577">
        <v>5139</v>
      </c>
      <c r="E35" s="576" t="s">
        <v>329</v>
      </c>
      <c r="F35" s="577"/>
      <c r="G35" s="578">
        <v>3902</v>
      </c>
      <c r="H35" s="578">
        <v>5522</v>
      </c>
      <c r="I35" s="578">
        <v>5594</v>
      </c>
      <c r="J35" s="579">
        <f t="shared" si="0"/>
        <v>143.3623782675551</v>
      </c>
      <c r="K35" s="579">
        <f t="shared" si="1"/>
        <v>101.30387540746106</v>
      </c>
    </row>
    <row r="36" spans="1:11" s="566" customFormat="1" ht="12.75" outlineLevel="3">
      <c r="A36" s="576">
        <v>3200</v>
      </c>
      <c r="B36" s="577">
        <v>6171</v>
      </c>
      <c r="C36" s="577" t="s">
        <v>6</v>
      </c>
      <c r="D36" s="577">
        <v>5149</v>
      </c>
      <c r="E36" s="577" t="s">
        <v>349</v>
      </c>
      <c r="F36" s="577"/>
      <c r="G36" s="578">
        <v>250</v>
      </c>
      <c r="H36" s="578">
        <v>250</v>
      </c>
      <c r="I36" s="578">
        <v>212</v>
      </c>
      <c r="J36" s="579">
        <f t="shared" si="0"/>
        <v>84.8</v>
      </c>
      <c r="K36" s="579">
        <f t="shared" si="1"/>
        <v>84.8</v>
      </c>
    </row>
    <row r="37" spans="1:11" s="566" customFormat="1" ht="12.75" outlineLevel="3">
      <c r="A37" s="576">
        <v>3200</v>
      </c>
      <c r="B37" s="577">
        <v>6171</v>
      </c>
      <c r="C37" s="577" t="s">
        <v>6</v>
      </c>
      <c r="D37" s="577">
        <v>5156</v>
      </c>
      <c r="E37" s="577" t="s">
        <v>350</v>
      </c>
      <c r="F37" s="577"/>
      <c r="G37" s="578">
        <v>1010</v>
      </c>
      <c r="H37" s="578">
        <v>1110</v>
      </c>
      <c r="I37" s="578">
        <v>1029</v>
      </c>
      <c r="J37" s="579">
        <f t="shared" si="0"/>
        <v>101.88118811881188</v>
      </c>
      <c r="K37" s="579">
        <f t="shared" si="1"/>
        <v>92.7027027027027</v>
      </c>
    </row>
    <row r="38" spans="1:11" s="566" customFormat="1" ht="12.75" outlineLevel="3">
      <c r="A38" s="576">
        <v>3200</v>
      </c>
      <c r="B38" s="577">
        <v>6171</v>
      </c>
      <c r="C38" s="577" t="s">
        <v>6</v>
      </c>
      <c r="D38" s="577">
        <v>5161</v>
      </c>
      <c r="E38" s="577" t="s">
        <v>351</v>
      </c>
      <c r="F38" s="577"/>
      <c r="G38" s="578">
        <v>4450</v>
      </c>
      <c r="H38" s="578">
        <v>15328</v>
      </c>
      <c r="I38" s="578">
        <v>15069</v>
      </c>
      <c r="J38" s="579">
        <f t="shared" si="0"/>
        <v>338.6292134831461</v>
      </c>
      <c r="K38" s="579">
        <f t="shared" si="1"/>
        <v>98.31028183716074</v>
      </c>
    </row>
    <row r="39" spans="1:11" s="566" customFormat="1" ht="12.75" outlineLevel="3">
      <c r="A39" s="576">
        <v>3200</v>
      </c>
      <c r="B39" s="577">
        <v>6171</v>
      </c>
      <c r="C39" s="577" t="s">
        <v>6</v>
      </c>
      <c r="D39" s="577">
        <v>5162</v>
      </c>
      <c r="E39" s="585" t="s">
        <v>352</v>
      </c>
      <c r="F39" s="577"/>
      <c r="G39" s="578">
        <v>130</v>
      </c>
      <c r="H39" s="578">
        <v>130</v>
      </c>
      <c r="I39" s="578">
        <v>119</v>
      </c>
      <c r="J39" s="579">
        <f t="shared" si="0"/>
        <v>91.53846153846153</v>
      </c>
      <c r="K39" s="579">
        <f t="shared" si="1"/>
        <v>91.53846153846153</v>
      </c>
    </row>
    <row r="40" spans="1:11" s="566" customFormat="1" ht="12.75" outlineLevel="3">
      <c r="A40" s="576">
        <v>3200</v>
      </c>
      <c r="B40" s="577">
        <v>6171</v>
      </c>
      <c r="C40" s="577" t="s">
        <v>6</v>
      </c>
      <c r="D40" s="577">
        <v>5163</v>
      </c>
      <c r="E40" s="577" t="s">
        <v>353</v>
      </c>
      <c r="F40" s="577"/>
      <c r="G40" s="578">
        <v>560</v>
      </c>
      <c r="H40" s="578">
        <v>560</v>
      </c>
      <c r="I40" s="578">
        <v>453</v>
      </c>
      <c r="J40" s="579">
        <f t="shared" si="0"/>
        <v>80.89285714285714</v>
      </c>
      <c r="K40" s="579">
        <f t="shared" si="1"/>
        <v>80.89285714285714</v>
      </c>
    </row>
    <row r="41" spans="1:11" s="566" customFormat="1" ht="12.75" outlineLevel="3">
      <c r="A41" s="576">
        <v>3200</v>
      </c>
      <c r="B41" s="577">
        <v>6171</v>
      </c>
      <c r="C41" s="577" t="s">
        <v>6</v>
      </c>
      <c r="D41" s="577">
        <v>5164</v>
      </c>
      <c r="E41" s="577" t="s">
        <v>354</v>
      </c>
      <c r="F41" s="577"/>
      <c r="G41" s="578">
        <v>525</v>
      </c>
      <c r="H41" s="578">
        <v>525</v>
      </c>
      <c r="I41" s="578">
        <v>432</v>
      </c>
      <c r="J41" s="579">
        <f t="shared" si="0"/>
        <v>82.28571428571428</v>
      </c>
      <c r="K41" s="579">
        <f t="shared" si="1"/>
        <v>82.28571428571428</v>
      </c>
    </row>
    <row r="42" spans="1:11" s="566" customFormat="1" ht="12.75" outlineLevel="3">
      <c r="A42" s="576">
        <v>3200</v>
      </c>
      <c r="B42" s="577">
        <v>6171</v>
      </c>
      <c r="C42" s="577" t="s">
        <v>6</v>
      </c>
      <c r="D42" s="577">
        <v>5166</v>
      </c>
      <c r="E42" s="576" t="s">
        <v>355</v>
      </c>
      <c r="F42" s="577"/>
      <c r="G42" s="578">
        <v>449</v>
      </c>
      <c r="H42" s="578">
        <v>449</v>
      </c>
      <c r="I42" s="578">
        <v>214</v>
      </c>
      <c r="J42" s="579">
        <f t="shared" si="0"/>
        <v>47.66146993318486</v>
      </c>
      <c r="K42" s="579">
        <f t="shared" si="1"/>
        <v>47.66146993318486</v>
      </c>
    </row>
    <row r="43" spans="1:11" s="566" customFormat="1" ht="12.75" outlineLevel="3">
      <c r="A43" s="576">
        <v>3200</v>
      </c>
      <c r="B43" s="577">
        <v>6171</v>
      </c>
      <c r="C43" s="577" t="s">
        <v>6</v>
      </c>
      <c r="D43" s="577">
        <v>5167</v>
      </c>
      <c r="E43" s="577" t="s">
        <v>356</v>
      </c>
      <c r="F43" s="577"/>
      <c r="G43" s="578">
        <v>1222</v>
      </c>
      <c r="H43" s="578">
        <v>1522</v>
      </c>
      <c r="I43" s="578">
        <v>1324</v>
      </c>
      <c r="J43" s="579">
        <f t="shared" si="0"/>
        <v>108.34697217675941</v>
      </c>
      <c r="K43" s="579">
        <f t="shared" si="1"/>
        <v>86.99080157687253</v>
      </c>
    </row>
    <row r="44" spans="1:11" s="566" customFormat="1" ht="12.75" outlineLevel="3">
      <c r="A44" s="576">
        <v>3200</v>
      </c>
      <c r="B44" s="577">
        <v>6171</v>
      </c>
      <c r="C44" s="577" t="s">
        <v>6</v>
      </c>
      <c r="D44" s="577">
        <v>5169</v>
      </c>
      <c r="E44" s="576" t="s">
        <v>330</v>
      </c>
      <c r="F44" s="577"/>
      <c r="G44" s="578">
        <v>14140</v>
      </c>
      <c r="H44" s="578">
        <v>15121</v>
      </c>
      <c r="I44" s="578">
        <v>12499</v>
      </c>
      <c r="J44" s="579">
        <f t="shared" si="0"/>
        <v>88.3946251768034</v>
      </c>
      <c r="K44" s="579">
        <f t="shared" si="1"/>
        <v>82.65987699226241</v>
      </c>
    </row>
    <row r="45" spans="1:11" s="566" customFormat="1" ht="12.75" outlineLevel="3">
      <c r="A45" s="576">
        <v>3200</v>
      </c>
      <c r="B45" s="577">
        <v>6171</v>
      </c>
      <c r="C45" s="577" t="s">
        <v>6</v>
      </c>
      <c r="D45" s="577">
        <v>5171</v>
      </c>
      <c r="E45" s="577" t="s">
        <v>357</v>
      </c>
      <c r="F45" s="577"/>
      <c r="G45" s="578">
        <v>1331</v>
      </c>
      <c r="H45" s="578">
        <v>1501</v>
      </c>
      <c r="I45" s="578">
        <v>1423</v>
      </c>
      <c r="J45" s="579">
        <f t="shared" si="0"/>
        <v>106.91209616829451</v>
      </c>
      <c r="K45" s="579">
        <f t="shared" si="1"/>
        <v>94.80346435709527</v>
      </c>
    </row>
    <row r="46" spans="1:11" s="566" customFormat="1" ht="12.75" outlineLevel="3">
      <c r="A46" s="576">
        <v>3200</v>
      </c>
      <c r="B46" s="577">
        <v>6171</v>
      </c>
      <c r="C46" s="577" t="s">
        <v>6</v>
      </c>
      <c r="D46" s="577">
        <v>5173</v>
      </c>
      <c r="E46" s="576" t="s">
        <v>358</v>
      </c>
      <c r="F46" s="577"/>
      <c r="G46" s="578">
        <v>620</v>
      </c>
      <c r="H46" s="578">
        <v>920</v>
      </c>
      <c r="I46" s="578">
        <v>752</v>
      </c>
      <c r="J46" s="579">
        <f t="shared" si="0"/>
        <v>121.29032258064515</v>
      </c>
      <c r="K46" s="579">
        <f t="shared" si="1"/>
        <v>81.73913043478261</v>
      </c>
    </row>
    <row r="47" spans="1:11" s="566" customFormat="1" ht="12.75" outlineLevel="3">
      <c r="A47" s="576">
        <v>3200</v>
      </c>
      <c r="B47" s="577">
        <v>6171</v>
      </c>
      <c r="C47" s="577" t="s">
        <v>6</v>
      </c>
      <c r="D47" s="577">
        <v>5175</v>
      </c>
      <c r="E47" s="577" t="s">
        <v>359</v>
      </c>
      <c r="F47" s="577"/>
      <c r="G47" s="578">
        <v>1879</v>
      </c>
      <c r="H47" s="578">
        <v>1879</v>
      </c>
      <c r="I47" s="578">
        <v>1119</v>
      </c>
      <c r="J47" s="579">
        <f t="shared" si="0"/>
        <v>59.552953698775944</v>
      </c>
      <c r="K47" s="579">
        <f t="shared" si="1"/>
        <v>59.552953698775944</v>
      </c>
    </row>
    <row r="48" spans="1:11" s="566" customFormat="1" ht="12.75" outlineLevel="3">
      <c r="A48" s="576">
        <v>3200</v>
      </c>
      <c r="B48" s="577">
        <v>6171</v>
      </c>
      <c r="C48" s="577" t="s">
        <v>6</v>
      </c>
      <c r="D48" s="577">
        <v>5179</v>
      </c>
      <c r="E48" s="585" t="s">
        <v>341</v>
      </c>
      <c r="F48" s="577"/>
      <c r="G48" s="578">
        <v>3774</v>
      </c>
      <c r="H48" s="578">
        <v>4222</v>
      </c>
      <c r="I48" s="578">
        <v>3401</v>
      </c>
      <c r="J48" s="579">
        <f t="shared" si="0"/>
        <v>90.1165871754107</v>
      </c>
      <c r="K48" s="579">
        <f t="shared" si="1"/>
        <v>80.55423969682614</v>
      </c>
    </row>
    <row r="49" spans="1:11" s="566" customFormat="1" ht="12.75" outlineLevel="3">
      <c r="A49" s="576">
        <v>3200</v>
      </c>
      <c r="B49" s="577">
        <v>6171</v>
      </c>
      <c r="C49" s="577" t="s">
        <v>6</v>
      </c>
      <c r="D49" s="577">
        <v>5192</v>
      </c>
      <c r="E49" s="576" t="s">
        <v>360</v>
      </c>
      <c r="F49" s="576"/>
      <c r="G49" s="578">
        <v>80</v>
      </c>
      <c r="H49" s="578">
        <v>80</v>
      </c>
      <c r="I49" s="578">
        <v>22</v>
      </c>
      <c r="J49" s="579">
        <f t="shared" si="0"/>
        <v>27.500000000000004</v>
      </c>
      <c r="K49" s="579">
        <f t="shared" si="1"/>
        <v>27.500000000000004</v>
      </c>
    </row>
    <row r="50" spans="1:11" s="566" customFormat="1" ht="12.75" outlineLevel="3">
      <c r="A50" s="576">
        <v>3200</v>
      </c>
      <c r="B50" s="577">
        <v>6171</v>
      </c>
      <c r="C50" s="577" t="s">
        <v>6</v>
      </c>
      <c r="D50" s="577">
        <v>5194</v>
      </c>
      <c r="E50" s="577" t="s">
        <v>361</v>
      </c>
      <c r="F50" s="577"/>
      <c r="G50" s="578">
        <v>460</v>
      </c>
      <c r="H50" s="578">
        <v>460</v>
      </c>
      <c r="I50" s="578">
        <v>600</v>
      </c>
      <c r="J50" s="579">
        <f t="shared" si="0"/>
        <v>130.43478260869566</v>
      </c>
      <c r="K50" s="579">
        <f t="shared" si="1"/>
        <v>130.43478260869566</v>
      </c>
    </row>
    <row r="51" spans="1:11" s="566" customFormat="1" ht="12.75" outlineLevel="3">
      <c r="A51" s="576">
        <v>3200</v>
      </c>
      <c r="B51" s="577">
        <v>6171</v>
      </c>
      <c r="C51" s="577" t="s">
        <v>6</v>
      </c>
      <c r="D51" s="577">
        <v>5195</v>
      </c>
      <c r="E51" s="577" t="s">
        <v>362</v>
      </c>
      <c r="F51" s="577"/>
      <c r="G51" s="578"/>
      <c r="H51" s="578">
        <v>46</v>
      </c>
      <c r="I51" s="578">
        <v>13</v>
      </c>
      <c r="J51" s="579"/>
      <c r="K51" s="579">
        <f t="shared" si="1"/>
        <v>28.26086956521739</v>
      </c>
    </row>
    <row r="52" spans="1:11" s="566" customFormat="1" ht="12.75" outlineLevel="3">
      <c r="A52" s="576">
        <v>3200</v>
      </c>
      <c r="B52" s="577">
        <v>6171</v>
      </c>
      <c r="C52" s="577" t="s">
        <v>6</v>
      </c>
      <c r="D52" s="577">
        <v>5229</v>
      </c>
      <c r="E52" s="577" t="s">
        <v>363</v>
      </c>
      <c r="F52" s="577"/>
      <c r="G52" s="578">
        <v>2809</v>
      </c>
      <c r="H52" s="578">
        <v>2809</v>
      </c>
      <c r="I52" s="578">
        <v>2775</v>
      </c>
      <c r="J52" s="579">
        <f t="shared" si="0"/>
        <v>98.78960484158064</v>
      </c>
      <c r="K52" s="579">
        <f t="shared" si="1"/>
        <v>98.78960484158064</v>
      </c>
    </row>
    <row r="53" spans="1:11" s="566" customFormat="1" ht="12.75" outlineLevel="3">
      <c r="A53" s="576">
        <v>3200</v>
      </c>
      <c r="B53" s="577">
        <v>6171</v>
      </c>
      <c r="C53" s="577" t="s">
        <v>6</v>
      </c>
      <c r="D53" s="577">
        <v>5329</v>
      </c>
      <c r="E53" s="577" t="s">
        <v>364</v>
      </c>
      <c r="F53" s="577"/>
      <c r="G53" s="578">
        <v>485</v>
      </c>
      <c r="H53" s="578">
        <v>485</v>
      </c>
      <c r="I53" s="578">
        <v>468</v>
      </c>
      <c r="J53" s="579">
        <f t="shared" si="0"/>
        <v>96.49484536082474</v>
      </c>
      <c r="K53" s="579">
        <f t="shared" si="1"/>
        <v>96.49484536082474</v>
      </c>
    </row>
    <row r="54" spans="1:11" s="566" customFormat="1" ht="12.75" outlineLevel="3">
      <c r="A54" s="576">
        <v>3200</v>
      </c>
      <c r="B54" s="577">
        <v>6171</v>
      </c>
      <c r="C54" s="577" t="s">
        <v>6</v>
      </c>
      <c r="D54" s="577">
        <v>5361</v>
      </c>
      <c r="E54" s="577" t="s">
        <v>365</v>
      </c>
      <c r="F54" s="577"/>
      <c r="G54" s="578">
        <v>137</v>
      </c>
      <c r="H54" s="578">
        <v>197</v>
      </c>
      <c r="I54" s="578">
        <v>168</v>
      </c>
      <c r="J54" s="579">
        <f t="shared" si="0"/>
        <v>122.62773722627738</v>
      </c>
      <c r="K54" s="579">
        <f t="shared" si="1"/>
        <v>85.27918781725889</v>
      </c>
    </row>
    <row r="55" spans="1:11" s="566" customFormat="1" ht="12.75" outlineLevel="3">
      <c r="A55" s="576">
        <v>3200</v>
      </c>
      <c r="B55" s="577">
        <v>6171</v>
      </c>
      <c r="C55" s="577" t="s">
        <v>6</v>
      </c>
      <c r="D55" s="577">
        <v>5362</v>
      </c>
      <c r="E55" s="577" t="s">
        <v>366</v>
      </c>
      <c r="F55" s="577"/>
      <c r="G55" s="578">
        <v>170</v>
      </c>
      <c r="H55" s="578">
        <v>110</v>
      </c>
      <c r="I55" s="578">
        <v>49</v>
      </c>
      <c r="J55" s="579">
        <f t="shared" si="0"/>
        <v>28.823529411764703</v>
      </c>
      <c r="K55" s="579">
        <f t="shared" si="1"/>
        <v>44.54545454545455</v>
      </c>
    </row>
    <row r="56" spans="1:11" s="566" customFormat="1" ht="12.75" outlineLevel="3">
      <c r="A56" s="576">
        <v>3200</v>
      </c>
      <c r="B56" s="577">
        <v>6171</v>
      </c>
      <c r="C56" s="577" t="s">
        <v>6</v>
      </c>
      <c r="D56" s="577">
        <v>5492</v>
      </c>
      <c r="E56" s="577" t="s">
        <v>367</v>
      </c>
      <c r="F56" s="577"/>
      <c r="G56" s="578">
        <v>300</v>
      </c>
      <c r="H56" s="578">
        <v>300</v>
      </c>
      <c r="I56" s="578">
        <v>220</v>
      </c>
      <c r="J56" s="579">
        <f t="shared" si="0"/>
        <v>73.33333333333333</v>
      </c>
      <c r="K56" s="579">
        <f t="shared" si="1"/>
        <v>73.33333333333333</v>
      </c>
    </row>
    <row r="57" spans="1:11" s="566" customFormat="1" ht="12.75" outlineLevel="3">
      <c r="A57" s="576">
        <v>3200</v>
      </c>
      <c r="B57" s="577">
        <v>6171</v>
      </c>
      <c r="C57" s="577" t="s">
        <v>6</v>
      </c>
      <c r="D57" s="577">
        <v>5901</v>
      </c>
      <c r="E57" s="577" t="s">
        <v>368</v>
      </c>
      <c r="F57" s="577"/>
      <c r="G57" s="578"/>
      <c r="H57" s="578">
        <v>461</v>
      </c>
      <c r="I57" s="578"/>
      <c r="J57" s="579"/>
      <c r="K57" s="579"/>
    </row>
    <row r="58" spans="1:11" s="566" customFormat="1" ht="12.75" outlineLevel="3">
      <c r="A58" s="576">
        <v>3200</v>
      </c>
      <c r="B58" s="577">
        <v>6171</v>
      </c>
      <c r="C58" s="577" t="s">
        <v>6</v>
      </c>
      <c r="D58" s="577">
        <v>5909</v>
      </c>
      <c r="E58" s="585" t="s">
        <v>369</v>
      </c>
      <c r="F58" s="577"/>
      <c r="G58" s="578"/>
      <c r="H58" s="578">
        <v>125</v>
      </c>
      <c r="I58" s="578">
        <v>105</v>
      </c>
      <c r="J58" s="579"/>
      <c r="K58" s="579">
        <f t="shared" si="1"/>
        <v>84</v>
      </c>
    </row>
    <row r="59" spans="1:11" s="566" customFormat="1" ht="12.75" outlineLevel="2">
      <c r="A59" s="576"/>
      <c r="B59" s="584" t="s">
        <v>370</v>
      </c>
      <c r="C59" s="577"/>
      <c r="D59" s="577"/>
      <c r="E59" s="585"/>
      <c r="F59" s="577"/>
      <c r="G59" s="581">
        <f>SUBTOTAL(9,G25:G58)</f>
        <v>302638</v>
      </c>
      <c r="H59" s="581">
        <f>SUBTOTAL(9,H25:H58)</f>
        <v>353589</v>
      </c>
      <c r="I59" s="581">
        <f>SUBTOTAL(9,I25:I58)</f>
        <v>345893</v>
      </c>
      <c r="J59" s="582">
        <f>+I59/G59*100</f>
        <v>114.29265326892195</v>
      </c>
      <c r="K59" s="582">
        <f>+I59/H59*100</f>
        <v>97.82346170271134</v>
      </c>
    </row>
    <row r="60" spans="1:11" s="566" customFormat="1" ht="12.75" outlineLevel="3">
      <c r="A60" s="576">
        <v>3200</v>
      </c>
      <c r="B60" s="577">
        <v>6219</v>
      </c>
      <c r="C60" s="577" t="s">
        <v>256</v>
      </c>
      <c r="D60" s="577">
        <v>5169</v>
      </c>
      <c r="E60" s="576" t="s">
        <v>330</v>
      </c>
      <c r="F60" s="577"/>
      <c r="G60" s="578"/>
      <c r="H60" s="578">
        <v>125</v>
      </c>
      <c r="I60" s="578">
        <v>143</v>
      </c>
      <c r="J60" s="579"/>
      <c r="K60" s="579">
        <f t="shared" si="1"/>
        <v>114.39999999999999</v>
      </c>
    </row>
    <row r="61" spans="1:11" s="566" customFormat="1" ht="12.75" outlineLevel="2">
      <c r="A61" s="576"/>
      <c r="B61" s="584" t="s">
        <v>371</v>
      </c>
      <c r="C61" s="577"/>
      <c r="D61" s="577"/>
      <c r="E61" s="576"/>
      <c r="F61" s="577"/>
      <c r="G61" s="581"/>
      <c r="H61" s="581">
        <f>SUBTOTAL(9,H60:H60)</f>
        <v>125</v>
      </c>
      <c r="I61" s="581">
        <f>SUBTOTAL(9,I60:I60)</f>
        <v>143</v>
      </c>
      <c r="J61" s="582"/>
      <c r="K61" s="582">
        <f t="shared" si="1"/>
        <v>114.39999999999999</v>
      </c>
    </row>
    <row r="62" spans="1:11" s="566" customFormat="1" ht="12.75" outlineLevel="3">
      <c r="A62" s="576">
        <v>3200</v>
      </c>
      <c r="B62" s="577">
        <v>6221</v>
      </c>
      <c r="C62" s="577" t="s">
        <v>257</v>
      </c>
      <c r="D62" s="577">
        <v>5531</v>
      </c>
      <c r="E62" s="577" t="s">
        <v>372</v>
      </c>
      <c r="F62" s="577"/>
      <c r="G62" s="578"/>
      <c r="H62" s="578">
        <v>2000</v>
      </c>
      <c r="I62" s="578">
        <v>2000</v>
      </c>
      <c r="J62" s="579"/>
      <c r="K62" s="579">
        <f t="shared" si="1"/>
        <v>100</v>
      </c>
    </row>
    <row r="63" spans="1:11" s="566" customFormat="1" ht="12.75" outlineLevel="2">
      <c r="A63" s="576"/>
      <c r="B63" s="584" t="s">
        <v>373</v>
      </c>
      <c r="C63" s="577"/>
      <c r="D63" s="577"/>
      <c r="E63" s="577"/>
      <c r="F63" s="577"/>
      <c r="G63" s="581"/>
      <c r="H63" s="581">
        <f>SUBTOTAL(9,H62:H62)</f>
        <v>2000</v>
      </c>
      <c r="I63" s="581">
        <f>SUBTOTAL(9,I62:I62)</f>
        <v>2000</v>
      </c>
      <c r="J63" s="582"/>
      <c r="K63" s="582">
        <f t="shared" si="1"/>
        <v>100</v>
      </c>
    </row>
    <row r="64" spans="1:11" s="566" customFormat="1" ht="12.75" outlineLevel="3">
      <c r="A64" s="576">
        <v>3200</v>
      </c>
      <c r="B64" s="577">
        <v>6223</v>
      </c>
      <c r="C64" s="577" t="s">
        <v>374</v>
      </c>
      <c r="D64" s="577">
        <v>5139</v>
      </c>
      <c r="E64" s="576" t="s">
        <v>329</v>
      </c>
      <c r="F64" s="577"/>
      <c r="G64" s="578">
        <v>65</v>
      </c>
      <c r="H64" s="578">
        <v>65</v>
      </c>
      <c r="I64" s="578">
        <v>60</v>
      </c>
      <c r="J64" s="579">
        <f t="shared" si="0"/>
        <v>92.3076923076923</v>
      </c>
      <c r="K64" s="579">
        <f t="shared" si="1"/>
        <v>92.3076923076923</v>
      </c>
    </row>
    <row r="65" spans="1:11" s="566" customFormat="1" ht="12.75" outlineLevel="3">
      <c r="A65" s="576">
        <v>3200</v>
      </c>
      <c r="B65" s="577">
        <v>6223</v>
      </c>
      <c r="C65" s="577" t="s">
        <v>374</v>
      </c>
      <c r="D65" s="577">
        <v>5142</v>
      </c>
      <c r="E65" s="577" t="s">
        <v>375</v>
      </c>
      <c r="F65" s="577"/>
      <c r="G65" s="578"/>
      <c r="H65" s="578"/>
      <c r="I65" s="578">
        <v>1</v>
      </c>
      <c r="J65" s="579"/>
      <c r="K65" s="579"/>
    </row>
    <row r="66" spans="1:11" s="566" customFormat="1" ht="12.75" outlineLevel="3">
      <c r="A66" s="576">
        <v>3200</v>
      </c>
      <c r="B66" s="577">
        <v>6223</v>
      </c>
      <c r="C66" s="577" t="s">
        <v>374</v>
      </c>
      <c r="D66" s="577">
        <v>5164</v>
      </c>
      <c r="E66" s="577" t="s">
        <v>354</v>
      </c>
      <c r="F66" s="577"/>
      <c r="G66" s="578">
        <v>50</v>
      </c>
      <c r="H66" s="578">
        <v>50</v>
      </c>
      <c r="I66" s="578">
        <v>222</v>
      </c>
      <c r="J66" s="579">
        <f t="shared" si="0"/>
        <v>444.00000000000006</v>
      </c>
      <c r="K66" s="579">
        <f t="shared" si="1"/>
        <v>444.00000000000006</v>
      </c>
    </row>
    <row r="67" spans="1:11" s="566" customFormat="1" ht="12.75" outlineLevel="3">
      <c r="A67" s="576">
        <v>3200</v>
      </c>
      <c r="B67" s="577">
        <v>6223</v>
      </c>
      <c r="C67" s="577" t="s">
        <v>374</v>
      </c>
      <c r="D67" s="577">
        <v>5166</v>
      </c>
      <c r="E67" s="576" t="s">
        <v>355</v>
      </c>
      <c r="F67" s="577"/>
      <c r="G67" s="578">
        <v>40</v>
      </c>
      <c r="H67" s="578">
        <v>280</v>
      </c>
      <c r="I67" s="578">
        <v>250</v>
      </c>
      <c r="J67" s="579">
        <f t="shared" si="0"/>
        <v>625</v>
      </c>
      <c r="K67" s="579">
        <f t="shared" si="1"/>
        <v>89.28571428571429</v>
      </c>
    </row>
    <row r="68" spans="1:11" s="566" customFormat="1" ht="12.75" outlineLevel="3">
      <c r="A68" s="576">
        <v>3200</v>
      </c>
      <c r="B68" s="577">
        <v>6223</v>
      </c>
      <c r="C68" s="577" t="s">
        <v>374</v>
      </c>
      <c r="D68" s="577">
        <v>5169</v>
      </c>
      <c r="E68" s="576" t="s">
        <v>330</v>
      </c>
      <c r="F68" s="577"/>
      <c r="G68" s="578">
        <v>1810</v>
      </c>
      <c r="H68" s="578">
        <v>1810</v>
      </c>
      <c r="I68" s="578">
        <v>1258</v>
      </c>
      <c r="J68" s="579">
        <f t="shared" si="0"/>
        <v>69.50276243093923</v>
      </c>
      <c r="K68" s="579">
        <f t="shared" si="1"/>
        <v>69.50276243093923</v>
      </c>
    </row>
    <row r="69" spans="1:11" s="566" customFormat="1" ht="12.75" outlineLevel="3">
      <c r="A69" s="576">
        <v>3200</v>
      </c>
      <c r="B69" s="577">
        <v>6223</v>
      </c>
      <c r="C69" s="577" t="s">
        <v>374</v>
      </c>
      <c r="D69" s="577">
        <v>5172</v>
      </c>
      <c r="E69" s="577" t="s">
        <v>376</v>
      </c>
      <c r="F69" s="577"/>
      <c r="G69" s="578"/>
      <c r="H69" s="578">
        <v>60</v>
      </c>
      <c r="I69" s="578">
        <v>60</v>
      </c>
      <c r="J69" s="579"/>
      <c r="K69" s="579">
        <f aca="true" t="shared" si="2" ref="K69:K136">+I69/H69*100</f>
        <v>100</v>
      </c>
    </row>
    <row r="70" spans="1:11" s="566" customFormat="1" ht="12.75" outlineLevel="3">
      <c r="A70" s="576">
        <v>3200</v>
      </c>
      <c r="B70" s="577">
        <v>6223</v>
      </c>
      <c r="C70" s="577" t="s">
        <v>374</v>
      </c>
      <c r="D70" s="577">
        <v>5173</v>
      </c>
      <c r="E70" s="576" t="s">
        <v>358</v>
      </c>
      <c r="F70" s="577"/>
      <c r="G70" s="578">
        <v>2900</v>
      </c>
      <c r="H70" s="578">
        <v>2600</v>
      </c>
      <c r="I70" s="578">
        <v>2453</v>
      </c>
      <c r="J70" s="579">
        <f aca="true" t="shared" si="3" ref="J70:J136">+I70/G70*100</f>
        <v>84.58620689655172</v>
      </c>
      <c r="K70" s="579">
        <f t="shared" si="2"/>
        <v>94.34615384615384</v>
      </c>
    </row>
    <row r="71" spans="1:11" s="566" customFormat="1" ht="12.75" outlineLevel="3">
      <c r="A71" s="576">
        <v>3200</v>
      </c>
      <c r="B71" s="577">
        <v>6223</v>
      </c>
      <c r="C71" s="577" t="s">
        <v>374</v>
      </c>
      <c r="D71" s="577">
        <v>5174</v>
      </c>
      <c r="E71" s="577" t="s">
        <v>377</v>
      </c>
      <c r="F71" s="577"/>
      <c r="G71" s="578">
        <v>720</v>
      </c>
      <c r="H71" s="578">
        <v>720</v>
      </c>
      <c r="I71" s="578">
        <v>273</v>
      </c>
      <c r="J71" s="579">
        <f t="shared" si="3"/>
        <v>37.916666666666664</v>
      </c>
      <c r="K71" s="579">
        <f t="shared" si="2"/>
        <v>37.916666666666664</v>
      </c>
    </row>
    <row r="72" spans="1:11" s="566" customFormat="1" ht="12.75" outlineLevel="3">
      <c r="A72" s="576">
        <v>3200</v>
      </c>
      <c r="B72" s="577">
        <v>6223</v>
      </c>
      <c r="C72" s="577" t="s">
        <v>374</v>
      </c>
      <c r="D72" s="577">
        <v>5175</v>
      </c>
      <c r="E72" s="577" t="s">
        <v>359</v>
      </c>
      <c r="F72" s="577"/>
      <c r="G72" s="578">
        <v>285</v>
      </c>
      <c r="H72" s="578">
        <v>285</v>
      </c>
      <c r="I72" s="578">
        <v>380</v>
      </c>
      <c r="J72" s="579">
        <f t="shared" si="3"/>
        <v>133.33333333333331</v>
      </c>
      <c r="K72" s="579">
        <f t="shared" si="2"/>
        <v>133.33333333333331</v>
      </c>
    </row>
    <row r="73" spans="1:11" s="566" customFormat="1" ht="12.75" outlineLevel="3">
      <c r="A73" s="576">
        <v>3200</v>
      </c>
      <c r="B73" s="577">
        <v>6223</v>
      </c>
      <c r="C73" s="577" t="s">
        <v>374</v>
      </c>
      <c r="D73" s="577">
        <v>5176</v>
      </c>
      <c r="E73" s="577" t="s">
        <v>378</v>
      </c>
      <c r="F73" s="577"/>
      <c r="G73" s="578"/>
      <c r="H73" s="578">
        <v>300</v>
      </c>
      <c r="I73" s="578">
        <v>119</v>
      </c>
      <c r="J73" s="579"/>
      <c r="K73" s="579">
        <f t="shared" si="2"/>
        <v>39.666666666666664</v>
      </c>
    </row>
    <row r="74" spans="1:11" s="566" customFormat="1" ht="12.75" outlineLevel="3">
      <c r="A74" s="576">
        <v>3200</v>
      </c>
      <c r="B74" s="577">
        <v>6223</v>
      </c>
      <c r="C74" s="577" t="s">
        <v>374</v>
      </c>
      <c r="D74" s="577">
        <v>5229</v>
      </c>
      <c r="E74" s="577" t="s">
        <v>363</v>
      </c>
      <c r="F74" s="577"/>
      <c r="G74" s="578">
        <v>327</v>
      </c>
      <c r="H74" s="578">
        <v>449</v>
      </c>
      <c r="I74" s="578">
        <v>413</v>
      </c>
      <c r="J74" s="579">
        <f t="shared" si="3"/>
        <v>126.29969418960245</v>
      </c>
      <c r="K74" s="579">
        <f t="shared" si="2"/>
        <v>91.98218262806236</v>
      </c>
    </row>
    <row r="75" spans="1:11" s="566" customFormat="1" ht="12.75" outlineLevel="2">
      <c r="A75" s="576"/>
      <c r="B75" s="584" t="s">
        <v>379</v>
      </c>
      <c r="C75" s="577"/>
      <c r="D75" s="577"/>
      <c r="E75" s="577"/>
      <c r="F75" s="577"/>
      <c r="G75" s="581">
        <f>SUBTOTAL(9,G64:G74)</f>
        <v>6197</v>
      </c>
      <c r="H75" s="581">
        <f>SUBTOTAL(9,H64:H74)</f>
        <v>6619</v>
      </c>
      <c r="I75" s="581">
        <f>SUBTOTAL(9,I64:I74)</f>
        <v>5489</v>
      </c>
      <c r="J75" s="582">
        <f t="shared" si="3"/>
        <v>88.57511699209294</v>
      </c>
      <c r="K75" s="582">
        <f t="shared" si="2"/>
        <v>82.9279347333434</v>
      </c>
    </row>
    <row r="76" spans="1:11" s="566" customFormat="1" ht="13.5" outlineLevel="1" thickBot="1">
      <c r="A76" s="586" t="s">
        <v>380</v>
      </c>
      <c r="B76" s="587"/>
      <c r="C76" s="587"/>
      <c r="D76" s="587"/>
      <c r="E76" s="587"/>
      <c r="F76" s="587"/>
      <c r="G76" s="588">
        <f>SUBTOTAL(9,G4:G74)</f>
        <v>320683</v>
      </c>
      <c r="H76" s="588">
        <f>SUBTOTAL(9,H4:H74)</f>
        <v>374885</v>
      </c>
      <c r="I76" s="588">
        <f>SUBTOTAL(9,I4:I74)</f>
        <v>363661</v>
      </c>
      <c r="J76" s="589">
        <f>+I76/G76*100</f>
        <v>113.40202006342712</v>
      </c>
      <c r="K76" s="589">
        <f>+I76/H76*100</f>
        <v>97.00601517798792</v>
      </c>
    </row>
    <row r="77" spans="1:11" s="566" customFormat="1" ht="12.75" outlineLevel="1">
      <c r="A77" s="590"/>
      <c r="B77" s="572"/>
      <c r="C77" s="572"/>
      <c r="D77" s="572"/>
      <c r="E77" s="572"/>
      <c r="F77" s="572"/>
      <c r="G77" s="591"/>
      <c r="H77" s="591"/>
      <c r="I77" s="591"/>
      <c r="J77" s="592"/>
      <c r="K77" s="592"/>
    </row>
    <row r="78" spans="1:11" s="566" customFormat="1" ht="15.75" outlineLevel="1">
      <c r="A78" s="593" t="s">
        <v>201</v>
      </c>
      <c r="B78" s="577"/>
      <c r="C78" s="577"/>
      <c r="D78" s="577"/>
      <c r="E78" s="577"/>
      <c r="F78" s="577"/>
      <c r="G78" s="581"/>
      <c r="H78" s="581"/>
      <c r="I78" s="581"/>
      <c r="J78" s="582"/>
      <c r="K78" s="582"/>
    </row>
    <row r="79" spans="1:11" s="566" customFormat="1" ht="12.75" outlineLevel="3">
      <c r="A79" s="576">
        <v>3300</v>
      </c>
      <c r="B79" s="576">
        <v>6171</v>
      </c>
      <c r="C79" s="576" t="s">
        <v>6</v>
      </c>
      <c r="D79" s="576">
        <v>5136</v>
      </c>
      <c r="E79" s="576" t="s">
        <v>328</v>
      </c>
      <c r="F79" s="576"/>
      <c r="G79" s="578">
        <v>50</v>
      </c>
      <c r="H79" s="578">
        <v>20</v>
      </c>
      <c r="I79" s="578">
        <v>20</v>
      </c>
      <c r="J79" s="579">
        <f t="shared" si="3"/>
        <v>40</v>
      </c>
      <c r="K79" s="579">
        <f t="shared" si="2"/>
        <v>100</v>
      </c>
    </row>
    <row r="80" spans="1:11" s="566" customFormat="1" ht="12.75" outlineLevel="3">
      <c r="A80" s="576">
        <v>3300</v>
      </c>
      <c r="B80" s="576">
        <v>6171</v>
      </c>
      <c r="C80" s="576" t="s">
        <v>6</v>
      </c>
      <c r="D80" s="576">
        <v>5137</v>
      </c>
      <c r="E80" s="576" t="s">
        <v>348</v>
      </c>
      <c r="F80" s="576"/>
      <c r="G80" s="578">
        <v>700</v>
      </c>
      <c r="H80" s="578">
        <v>1060</v>
      </c>
      <c r="I80" s="578">
        <v>1060</v>
      </c>
      <c r="J80" s="579">
        <f t="shared" si="3"/>
        <v>151.42857142857142</v>
      </c>
      <c r="K80" s="579">
        <f t="shared" si="2"/>
        <v>100</v>
      </c>
    </row>
    <row r="81" spans="1:11" s="566" customFormat="1" ht="12.75" outlineLevel="3">
      <c r="A81" s="576">
        <v>3300</v>
      </c>
      <c r="B81" s="576">
        <v>6171</v>
      </c>
      <c r="C81" s="576" t="s">
        <v>6</v>
      </c>
      <c r="D81" s="576">
        <v>5139</v>
      </c>
      <c r="E81" s="576" t="s">
        <v>329</v>
      </c>
      <c r="F81" s="576"/>
      <c r="G81" s="578">
        <v>2300</v>
      </c>
      <c r="H81" s="578">
        <v>2330</v>
      </c>
      <c r="I81" s="578">
        <v>2330</v>
      </c>
      <c r="J81" s="579">
        <f t="shared" si="3"/>
        <v>101.30434782608695</v>
      </c>
      <c r="K81" s="579">
        <f t="shared" si="2"/>
        <v>100</v>
      </c>
    </row>
    <row r="82" spans="1:11" s="566" customFormat="1" ht="12.75" outlineLevel="3">
      <c r="A82" s="576">
        <v>3300</v>
      </c>
      <c r="B82" s="576">
        <v>6171</v>
      </c>
      <c r="C82" s="576" t="s">
        <v>6</v>
      </c>
      <c r="D82" s="576">
        <v>5162</v>
      </c>
      <c r="E82" s="585" t="s">
        <v>352</v>
      </c>
      <c r="F82" s="576"/>
      <c r="G82" s="578">
        <v>6100</v>
      </c>
      <c r="H82" s="578">
        <v>6950</v>
      </c>
      <c r="I82" s="578">
        <v>6932</v>
      </c>
      <c r="J82" s="579">
        <f t="shared" si="3"/>
        <v>113.63934426229507</v>
      </c>
      <c r="K82" s="579">
        <f t="shared" si="2"/>
        <v>99.7410071942446</v>
      </c>
    </row>
    <row r="83" spans="1:11" s="566" customFormat="1" ht="12.75" outlineLevel="3">
      <c r="A83" s="576">
        <v>3300</v>
      </c>
      <c r="B83" s="576">
        <v>6171</v>
      </c>
      <c r="C83" s="576" t="s">
        <v>6</v>
      </c>
      <c r="D83" s="576">
        <v>5166</v>
      </c>
      <c r="E83" s="576" t="s">
        <v>355</v>
      </c>
      <c r="F83" s="576"/>
      <c r="G83" s="578">
        <v>600</v>
      </c>
      <c r="H83" s="578">
        <v>600</v>
      </c>
      <c r="I83" s="578">
        <v>600</v>
      </c>
      <c r="J83" s="579">
        <f t="shared" si="3"/>
        <v>100</v>
      </c>
      <c r="K83" s="579">
        <f t="shared" si="2"/>
        <v>100</v>
      </c>
    </row>
    <row r="84" spans="1:11" s="566" customFormat="1" ht="12.75" outlineLevel="3">
      <c r="A84" s="576">
        <v>3300</v>
      </c>
      <c r="B84" s="576">
        <v>6171</v>
      </c>
      <c r="C84" s="576" t="s">
        <v>6</v>
      </c>
      <c r="D84" s="576">
        <v>5167</v>
      </c>
      <c r="E84" s="576" t="s">
        <v>356</v>
      </c>
      <c r="F84" s="576"/>
      <c r="G84" s="578">
        <v>700</v>
      </c>
      <c r="H84" s="578">
        <v>470</v>
      </c>
      <c r="I84" s="578">
        <v>471</v>
      </c>
      <c r="J84" s="579">
        <f t="shared" si="3"/>
        <v>67.28571428571428</v>
      </c>
      <c r="K84" s="579">
        <f t="shared" si="2"/>
        <v>100.21276595744682</v>
      </c>
    </row>
    <row r="85" spans="1:11" s="566" customFormat="1" ht="12.75" outlineLevel="3">
      <c r="A85" s="576">
        <v>3300</v>
      </c>
      <c r="B85" s="576">
        <v>6171</v>
      </c>
      <c r="C85" s="576" t="s">
        <v>6</v>
      </c>
      <c r="D85" s="576">
        <v>5168</v>
      </c>
      <c r="E85" s="576" t="s">
        <v>381</v>
      </c>
      <c r="F85" s="576"/>
      <c r="G85" s="578">
        <v>1800</v>
      </c>
      <c r="H85" s="578">
        <v>1800</v>
      </c>
      <c r="I85" s="578">
        <v>1800</v>
      </c>
      <c r="J85" s="579">
        <f t="shared" si="3"/>
        <v>100</v>
      </c>
      <c r="K85" s="579">
        <f t="shared" si="2"/>
        <v>100</v>
      </c>
    </row>
    <row r="86" spans="1:11" s="566" customFormat="1" ht="12.75" outlineLevel="3">
      <c r="A86" s="576">
        <v>3300</v>
      </c>
      <c r="B86" s="576">
        <v>6171</v>
      </c>
      <c r="C86" s="576" t="s">
        <v>6</v>
      </c>
      <c r="D86" s="576">
        <v>5169</v>
      </c>
      <c r="E86" s="576" t="s">
        <v>330</v>
      </c>
      <c r="F86" s="577"/>
      <c r="G86" s="578">
        <v>9500</v>
      </c>
      <c r="H86" s="578">
        <v>10900</v>
      </c>
      <c r="I86" s="578">
        <v>10900</v>
      </c>
      <c r="J86" s="579">
        <f t="shared" si="3"/>
        <v>114.73684210526316</v>
      </c>
      <c r="K86" s="579">
        <f t="shared" si="2"/>
        <v>100</v>
      </c>
    </row>
    <row r="87" spans="1:11" s="566" customFormat="1" ht="12.75" outlineLevel="3">
      <c r="A87" s="576">
        <v>3300</v>
      </c>
      <c r="B87" s="576">
        <v>6171</v>
      </c>
      <c r="C87" s="576" t="s">
        <v>6</v>
      </c>
      <c r="D87" s="576">
        <v>5171</v>
      </c>
      <c r="E87" s="576" t="s">
        <v>357</v>
      </c>
      <c r="F87" s="576"/>
      <c r="G87" s="578">
        <v>4700</v>
      </c>
      <c r="H87" s="578">
        <v>4300</v>
      </c>
      <c r="I87" s="578">
        <v>4300</v>
      </c>
      <c r="J87" s="579">
        <f t="shared" si="3"/>
        <v>91.48936170212765</v>
      </c>
      <c r="K87" s="579">
        <f t="shared" si="2"/>
        <v>100</v>
      </c>
    </row>
    <row r="88" spans="1:11" s="566" customFormat="1" ht="12.75" outlineLevel="3">
      <c r="A88" s="576">
        <v>3300</v>
      </c>
      <c r="B88" s="576">
        <v>6171</v>
      </c>
      <c r="C88" s="576" t="s">
        <v>6</v>
      </c>
      <c r="D88" s="576">
        <v>5172</v>
      </c>
      <c r="E88" s="576" t="s">
        <v>376</v>
      </c>
      <c r="F88" s="576"/>
      <c r="G88" s="578">
        <v>500</v>
      </c>
      <c r="H88" s="578">
        <v>370</v>
      </c>
      <c r="I88" s="578">
        <v>370</v>
      </c>
      <c r="J88" s="579">
        <f t="shared" si="3"/>
        <v>74</v>
      </c>
      <c r="K88" s="579">
        <f t="shared" si="2"/>
        <v>100</v>
      </c>
    </row>
    <row r="89" spans="1:11" s="566" customFormat="1" ht="12.75" outlineLevel="3">
      <c r="A89" s="576">
        <v>3300</v>
      </c>
      <c r="B89" s="576">
        <v>6171</v>
      </c>
      <c r="C89" s="576" t="s">
        <v>6</v>
      </c>
      <c r="D89" s="576">
        <v>5363</v>
      </c>
      <c r="E89" s="576" t="s">
        <v>382</v>
      </c>
      <c r="F89" s="576"/>
      <c r="G89" s="578"/>
      <c r="H89" s="578">
        <v>50</v>
      </c>
      <c r="I89" s="578">
        <v>50</v>
      </c>
      <c r="J89" s="579"/>
      <c r="K89" s="579">
        <f t="shared" si="2"/>
        <v>100</v>
      </c>
    </row>
    <row r="90" spans="1:11" s="566" customFormat="1" ht="12.75" outlineLevel="2">
      <c r="A90" s="576"/>
      <c r="B90" s="594" t="s">
        <v>370</v>
      </c>
      <c r="C90" s="576"/>
      <c r="D90" s="576"/>
      <c r="E90" s="576"/>
      <c r="F90" s="576"/>
      <c r="G90" s="581">
        <f>SUBTOTAL(9,G79:G89)</f>
        <v>26950</v>
      </c>
      <c r="H90" s="581">
        <f>SUBTOTAL(9,H79:H89)</f>
        <v>28850</v>
      </c>
      <c r="I90" s="581">
        <f>SUBTOTAL(9,I79:I89)</f>
        <v>28833</v>
      </c>
      <c r="J90" s="582">
        <f>+I90/G90*100</f>
        <v>106.98701298701299</v>
      </c>
      <c r="K90" s="582">
        <f t="shared" si="2"/>
        <v>99.94107452339688</v>
      </c>
    </row>
    <row r="91" spans="1:11" s="566" customFormat="1" ht="13.5" outlineLevel="1" thickBot="1">
      <c r="A91" s="586" t="s">
        <v>383</v>
      </c>
      <c r="B91" s="587"/>
      <c r="C91" s="587"/>
      <c r="D91" s="587"/>
      <c r="E91" s="587"/>
      <c r="F91" s="587"/>
      <c r="G91" s="588">
        <f>SUBTOTAL(9,G79:G89)</f>
        <v>26950</v>
      </c>
      <c r="H91" s="588">
        <f>SUBTOTAL(9,H79:H89)</f>
        <v>28850</v>
      </c>
      <c r="I91" s="588">
        <f>SUBTOTAL(9,I79:I89)</f>
        <v>28833</v>
      </c>
      <c r="J91" s="589">
        <f>+I91/G91*100</f>
        <v>106.98701298701299</v>
      </c>
      <c r="K91" s="589">
        <f t="shared" si="2"/>
        <v>99.94107452339688</v>
      </c>
    </row>
    <row r="92" spans="1:11" s="566" customFormat="1" ht="12.75" outlineLevel="1">
      <c r="A92" s="594"/>
      <c r="B92" s="576"/>
      <c r="C92" s="576"/>
      <c r="D92" s="576"/>
      <c r="E92" s="576"/>
      <c r="F92" s="576"/>
      <c r="G92" s="581"/>
      <c r="H92" s="581"/>
      <c r="I92" s="581"/>
      <c r="J92" s="582"/>
      <c r="K92" s="582"/>
    </row>
    <row r="93" spans="1:11" s="566" customFormat="1" ht="15.75" outlineLevel="1">
      <c r="A93" s="593" t="s">
        <v>203</v>
      </c>
      <c r="B93" s="576"/>
      <c r="C93" s="576"/>
      <c r="D93" s="576"/>
      <c r="E93" s="576"/>
      <c r="F93" s="576"/>
      <c r="G93" s="581"/>
      <c r="H93" s="581"/>
      <c r="I93" s="581"/>
      <c r="J93" s="582"/>
      <c r="K93" s="582"/>
    </row>
    <row r="94" spans="1:11" s="566" customFormat="1" ht="12.75" outlineLevel="3">
      <c r="A94" s="576">
        <v>3400</v>
      </c>
      <c r="B94" s="577">
        <v>1069</v>
      </c>
      <c r="C94" s="577" t="s">
        <v>202</v>
      </c>
      <c r="D94" s="577">
        <v>5166</v>
      </c>
      <c r="E94" s="576" t="s">
        <v>355</v>
      </c>
      <c r="F94" s="595"/>
      <c r="G94" s="596"/>
      <c r="H94" s="596">
        <v>1</v>
      </c>
      <c r="I94" s="596">
        <v>0.948</v>
      </c>
      <c r="J94" s="579"/>
      <c r="K94" s="579">
        <f t="shared" si="2"/>
        <v>94.8</v>
      </c>
    </row>
    <row r="95" spans="1:11" s="566" customFormat="1" ht="12.75" outlineLevel="3">
      <c r="A95" s="576">
        <v>3400</v>
      </c>
      <c r="B95" s="577">
        <v>1069</v>
      </c>
      <c r="C95" s="577" t="s">
        <v>202</v>
      </c>
      <c r="D95" s="577">
        <v>5169</v>
      </c>
      <c r="E95" s="576" t="s">
        <v>330</v>
      </c>
      <c r="F95" s="595"/>
      <c r="G95" s="596"/>
      <c r="H95" s="596">
        <v>7200</v>
      </c>
      <c r="I95" s="596">
        <v>7199.7996</v>
      </c>
      <c r="J95" s="579"/>
      <c r="K95" s="579">
        <f t="shared" si="2"/>
        <v>99.99721666666666</v>
      </c>
    </row>
    <row r="96" spans="1:11" s="566" customFormat="1" ht="12.75" outlineLevel="3">
      <c r="A96" s="576">
        <v>3400</v>
      </c>
      <c r="B96" s="577">
        <v>1069</v>
      </c>
      <c r="C96" s="577" t="s">
        <v>202</v>
      </c>
      <c r="D96" s="577">
        <v>5172</v>
      </c>
      <c r="E96" s="577" t="s">
        <v>376</v>
      </c>
      <c r="F96" s="577"/>
      <c r="G96" s="596"/>
      <c r="H96" s="596">
        <v>42</v>
      </c>
      <c r="I96" s="596">
        <v>41.8016</v>
      </c>
      <c r="J96" s="579"/>
      <c r="K96" s="579">
        <f t="shared" si="2"/>
        <v>99.52761904761905</v>
      </c>
    </row>
    <row r="97" spans="1:11" s="566" customFormat="1" ht="12.75" outlineLevel="2">
      <c r="A97" s="576"/>
      <c r="B97" s="584" t="s">
        <v>384</v>
      </c>
      <c r="C97" s="577"/>
      <c r="D97" s="577"/>
      <c r="E97" s="577"/>
      <c r="F97" s="577"/>
      <c r="G97" s="581"/>
      <c r="H97" s="581">
        <f>SUBTOTAL(9,H94:H96)</f>
        <v>7243</v>
      </c>
      <c r="I97" s="581">
        <f>SUBTOTAL(9,I94:I96)</f>
        <v>7242.5492</v>
      </c>
      <c r="J97" s="582"/>
      <c r="K97" s="582">
        <f t="shared" si="2"/>
        <v>99.9937760596438</v>
      </c>
    </row>
    <row r="98" spans="1:11" s="566" customFormat="1" ht="13.5" outlineLevel="1" thickBot="1">
      <c r="A98" s="586" t="s">
        <v>385</v>
      </c>
      <c r="B98" s="587"/>
      <c r="C98" s="587"/>
      <c r="D98" s="587"/>
      <c r="E98" s="587"/>
      <c r="F98" s="587"/>
      <c r="G98" s="588"/>
      <c r="H98" s="588">
        <f>SUBTOTAL(9,H94:H96)</f>
        <v>7243</v>
      </c>
      <c r="I98" s="588">
        <f>SUBTOTAL(9,I94:I96)</f>
        <v>7242.5492</v>
      </c>
      <c r="J98" s="589"/>
      <c r="K98" s="589">
        <f t="shared" si="2"/>
        <v>99.9937760596438</v>
      </c>
    </row>
    <row r="99" spans="1:11" s="566" customFormat="1" ht="12.75" outlineLevel="1">
      <c r="A99" s="594"/>
      <c r="B99" s="577"/>
      <c r="C99" s="577"/>
      <c r="D99" s="577"/>
      <c r="E99" s="577"/>
      <c r="F99" s="577"/>
      <c r="G99" s="581"/>
      <c r="H99" s="581"/>
      <c r="I99" s="581"/>
      <c r="J99" s="582"/>
      <c r="K99" s="582"/>
    </row>
    <row r="100" spans="1:11" s="566" customFormat="1" ht="15.75" outlineLevel="1">
      <c r="A100" s="593" t="s">
        <v>204</v>
      </c>
      <c r="B100" s="577"/>
      <c r="C100" s="577"/>
      <c r="D100" s="577"/>
      <c r="E100" s="577"/>
      <c r="F100" s="577"/>
      <c r="G100" s="581"/>
      <c r="H100" s="581"/>
      <c r="I100" s="581"/>
      <c r="J100" s="582"/>
      <c r="K100" s="582"/>
    </row>
    <row r="101" spans="1:11" s="566" customFormat="1" ht="12.75" outlineLevel="3">
      <c r="A101" s="576">
        <v>3600</v>
      </c>
      <c r="B101" s="576">
        <v>5212</v>
      </c>
      <c r="C101" s="576" t="s">
        <v>90</v>
      </c>
      <c r="D101" s="576">
        <v>5112</v>
      </c>
      <c r="E101" s="576" t="s">
        <v>334</v>
      </c>
      <c r="F101" s="576"/>
      <c r="G101" s="578">
        <v>2400</v>
      </c>
      <c r="H101" s="578">
        <v>1040</v>
      </c>
      <c r="I101" s="578">
        <v>910</v>
      </c>
      <c r="J101" s="579">
        <f t="shared" si="3"/>
        <v>37.916666666666664</v>
      </c>
      <c r="K101" s="579">
        <f t="shared" si="2"/>
        <v>87.5</v>
      </c>
    </row>
    <row r="102" spans="1:11" s="566" customFormat="1" ht="12.75" outlineLevel="3">
      <c r="A102" s="576">
        <v>3600</v>
      </c>
      <c r="B102" s="576">
        <v>5212</v>
      </c>
      <c r="C102" s="576" t="s">
        <v>90</v>
      </c>
      <c r="D102" s="576">
        <v>5136</v>
      </c>
      <c r="E102" s="576" t="s">
        <v>328</v>
      </c>
      <c r="F102" s="576"/>
      <c r="G102" s="578">
        <v>2</v>
      </c>
      <c r="H102" s="578">
        <v>2</v>
      </c>
      <c r="I102" s="578">
        <v>1</v>
      </c>
      <c r="J102" s="579">
        <f t="shared" si="3"/>
        <v>50</v>
      </c>
      <c r="K102" s="579">
        <f t="shared" si="2"/>
        <v>50</v>
      </c>
    </row>
    <row r="103" spans="1:11" s="566" customFormat="1" ht="12.75" outlineLevel="3">
      <c r="A103" s="576">
        <v>3600</v>
      </c>
      <c r="B103" s="576">
        <v>5212</v>
      </c>
      <c r="C103" s="576" t="s">
        <v>90</v>
      </c>
      <c r="D103" s="576">
        <v>5137</v>
      </c>
      <c r="E103" s="576" t="s">
        <v>348</v>
      </c>
      <c r="F103" s="576"/>
      <c r="G103" s="578">
        <v>266</v>
      </c>
      <c r="H103" s="578">
        <v>56</v>
      </c>
      <c r="I103" s="578">
        <v>55</v>
      </c>
      <c r="J103" s="579">
        <f t="shared" si="3"/>
        <v>20.676691729323306</v>
      </c>
      <c r="K103" s="579">
        <f t="shared" si="2"/>
        <v>98.21428571428571</v>
      </c>
    </row>
    <row r="104" spans="1:11" s="566" customFormat="1" ht="12.75" outlineLevel="3">
      <c r="A104" s="576">
        <v>3600</v>
      </c>
      <c r="B104" s="576">
        <v>5212</v>
      </c>
      <c r="C104" s="576" t="s">
        <v>90</v>
      </c>
      <c r="D104" s="576">
        <v>5139</v>
      </c>
      <c r="E104" s="576" t="s">
        <v>329</v>
      </c>
      <c r="F104" s="576"/>
      <c r="G104" s="578">
        <v>215</v>
      </c>
      <c r="H104" s="578">
        <v>99</v>
      </c>
      <c r="I104" s="578">
        <v>90</v>
      </c>
      <c r="J104" s="579">
        <f t="shared" si="3"/>
        <v>41.86046511627907</v>
      </c>
      <c r="K104" s="579">
        <f t="shared" si="2"/>
        <v>90.9090909090909</v>
      </c>
    </row>
    <row r="105" spans="1:11" s="566" customFormat="1" ht="12.75" outlineLevel="3">
      <c r="A105" s="576">
        <v>3600</v>
      </c>
      <c r="B105" s="576">
        <v>5212</v>
      </c>
      <c r="C105" s="576" t="s">
        <v>90</v>
      </c>
      <c r="D105" s="576">
        <v>5151</v>
      </c>
      <c r="E105" s="576" t="s">
        <v>386</v>
      </c>
      <c r="F105" s="576"/>
      <c r="G105" s="578">
        <v>40</v>
      </c>
      <c r="H105" s="578">
        <v>40</v>
      </c>
      <c r="I105" s="578">
        <v>20</v>
      </c>
      <c r="J105" s="579">
        <f t="shared" si="3"/>
        <v>50</v>
      </c>
      <c r="K105" s="579">
        <f t="shared" si="2"/>
        <v>50</v>
      </c>
    </row>
    <row r="106" spans="1:11" s="566" customFormat="1" ht="12.75" outlineLevel="3">
      <c r="A106" s="576">
        <v>3600</v>
      </c>
      <c r="B106" s="576">
        <v>5212</v>
      </c>
      <c r="C106" s="576" t="s">
        <v>90</v>
      </c>
      <c r="D106" s="576">
        <v>5153</v>
      </c>
      <c r="E106" s="576" t="s">
        <v>387</v>
      </c>
      <c r="F106" s="576"/>
      <c r="G106" s="578">
        <v>80</v>
      </c>
      <c r="H106" s="578">
        <v>80</v>
      </c>
      <c r="I106" s="578">
        <v>69</v>
      </c>
      <c r="J106" s="579">
        <f t="shared" si="3"/>
        <v>86.25</v>
      </c>
      <c r="K106" s="579">
        <f t="shared" si="2"/>
        <v>86.25</v>
      </c>
    </row>
    <row r="107" spans="1:11" s="566" customFormat="1" ht="12.75" outlineLevel="3">
      <c r="A107" s="576">
        <v>3600</v>
      </c>
      <c r="B107" s="576">
        <v>5212</v>
      </c>
      <c r="C107" s="576" t="s">
        <v>90</v>
      </c>
      <c r="D107" s="576">
        <v>5154</v>
      </c>
      <c r="E107" s="576" t="s">
        <v>388</v>
      </c>
      <c r="F107" s="576"/>
      <c r="G107" s="578">
        <v>50</v>
      </c>
      <c r="H107" s="578">
        <v>50</v>
      </c>
      <c r="I107" s="578">
        <v>27</v>
      </c>
      <c r="J107" s="579">
        <f t="shared" si="3"/>
        <v>54</v>
      </c>
      <c r="K107" s="579">
        <f t="shared" si="2"/>
        <v>54</v>
      </c>
    </row>
    <row r="108" spans="1:11" s="566" customFormat="1" ht="12.75" outlineLevel="3">
      <c r="A108" s="576">
        <v>3600</v>
      </c>
      <c r="B108" s="576">
        <v>5212</v>
      </c>
      <c r="C108" s="576" t="s">
        <v>90</v>
      </c>
      <c r="D108" s="576">
        <v>5156</v>
      </c>
      <c r="E108" s="576" t="s">
        <v>350</v>
      </c>
      <c r="F108" s="576"/>
      <c r="G108" s="578">
        <v>28</v>
      </c>
      <c r="H108" s="578">
        <v>28</v>
      </c>
      <c r="I108" s="578">
        <v>4</v>
      </c>
      <c r="J108" s="579">
        <f t="shared" si="3"/>
        <v>14.285714285714285</v>
      </c>
      <c r="K108" s="579">
        <f t="shared" si="2"/>
        <v>14.285714285714285</v>
      </c>
    </row>
    <row r="109" spans="1:11" s="566" customFormat="1" ht="12.75" outlineLevel="3">
      <c r="A109" s="576">
        <v>3600</v>
      </c>
      <c r="B109" s="576">
        <v>5212</v>
      </c>
      <c r="C109" s="576" t="s">
        <v>90</v>
      </c>
      <c r="D109" s="576">
        <v>5162</v>
      </c>
      <c r="E109" s="585" t="s">
        <v>352</v>
      </c>
      <c r="F109" s="576"/>
      <c r="G109" s="578">
        <v>77</v>
      </c>
      <c r="H109" s="578">
        <v>77</v>
      </c>
      <c r="I109" s="578">
        <v>23</v>
      </c>
      <c r="J109" s="579">
        <f t="shared" si="3"/>
        <v>29.87012987012987</v>
      </c>
      <c r="K109" s="579">
        <f t="shared" si="2"/>
        <v>29.87012987012987</v>
      </c>
    </row>
    <row r="110" spans="1:11" s="566" customFormat="1" ht="12.75" outlineLevel="3">
      <c r="A110" s="576">
        <v>3600</v>
      </c>
      <c r="B110" s="576">
        <v>5212</v>
      </c>
      <c r="C110" s="576" t="s">
        <v>90</v>
      </c>
      <c r="D110" s="576">
        <v>5169</v>
      </c>
      <c r="E110" s="576" t="s">
        <v>330</v>
      </c>
      <c r="F110" s="576"/>
      <c r="G110" s="578">
        <v>396</v>
      </c>
      <c r="H110" s="578">
        <v>396</v>
      </c>
      <c r="I110" s="578">
        <v>324</v>
      </c>
      <c r="J110" s="579">
        <f t="shared" si="3"/>
        <v>81.81818181818183</v>
      </c>
      <c r="K110" s="579">
        <f t="shared" si="2"/>
        <v>81.81818181818183</v>
      </c>
    </row>
    <row r="111" spans="1:11" s="566" customFormat="1" ht="12.75" outlineLevel="3">
      <c r="A111" s="576">
        <v>3600</v>
      </c>
      <c r="B111" s="576">
        <v>5212</v>
      </c>
      <c r="C111" s="576" t="s">
        <v>90</v>
      </c>
      <c r="D111" s="576">
        <v>5171</v>
      </c>
      <c r="E111" s="576" t="s">
        <v>357</v>
      </c>
      <c r="F111" s="576"/>
      <c r="G111" s="578">
        <v>590</v>
      </c>
      <c r="H111" s="578">
        <v>513</v>
      </c>
      <c r="I111" s="578">
        <v>227</v>
      </c>
      <c r="J111" s="579">
        <f t="shared" si="3"/>
        <v>38.474576271186436</v>
      </c>
      <c r="K111" s="579">
        <f t="shared" si="2"/>
        <v>44.2495126705653</v>
      </c>
    </row>
    <row r="112" spans="1:11" s="566" customFormat="1" ht="12.75" outlineLevel="3">
      <c r="A112" s="576">
        <v>3600</v>
      </c>
      <c r="B112" s="576">
        <v>5212</v>
      </c>
      <c r="C112" s="576" t="s">
        <v>90</v>
      </c>
      <c r="D112" s="576">
        <v>5172</v>
      </c>
      <c r="E112" s="576" t="s">
        <v>376</v>
      </c>
      <c r="F112" s="576"/>
      <c r="G112" s="578">
        <v>70</v>
      </c>
      <c r="H112" s="578"/>
      <c r="I112" s="578"/>
      <c r="J112" s="579"/>
      <c r="K112" s="579"/>
    </row>
    <row r="113" spans="1:11" s="566" customFormat="1" ht="12.75" outlineLevel="3">
      <c r="A113" s="576">
        <v>3600</v>
      </c>
      <c r="B113" s="576">
        <v>5212</v>
      </c>
      <c r="C113" s="576" t="s">
        <v>90</v>
      </c>
      <c r="D113" s="576">
        <v>5173</v>
      </c>
      <c r="E113" s="576" t="s">
        <v>358</v>
      </c>
      <c r="F113" s="576"/>
      <c r="G113" s="578">
        <v>10</v>
      </c>
      <c r="H113" s="578">
        <v>10</v>
      </c>
      <c r="I113" s="578">
        <v>1</v>
      </c>
      <c r="J113" s="579">
        <f t="shared" si="3"/>
        <v>10</v>
      </c>
      <c r="K113" s="579">
        <f t="shared" si="2"/>
        <v>10</v>
      </c>
    </row>
    <row r="114" spans="1:11" s="566" customFormat="1" ht="12.75" outlineLevel="3">
      <c r="A114" s="576">
        <v>3600</v>
      </c>
      <c r="B114" s="576">
        <v>5212</v>
      </c>
      <c r="C114" s="576" t="s">
        <v>90</v>
      </c>
      <c r="D114" s="576">
        <v>5175</v>
      </c>
      <c r="E114" s="576" t="s">
        <v>359</v>
      </c>
      <c r="F114" s="576"/>
      <c r="G114" s="578">
        <v>5</v>
      </c>
      <c r="H114" s="578">
        <v>5</v>
      </c>
      <c r="I114" s="578"/>
      <c r="J114" s="579"/>
      <c r="K114" s="579"/>
    </row>
    <row r="115" spans="1:11" s="566" customFormat="1" ht="12.75" outlineLevel="2">
      <c r="A115" s="576"/>
      <c r="B115" s="594" t="s">
        <v>389</v>
      </c>
      <c r="C115" s="576"/>
      <c r="D115" s="576"/>
      <c r="E115" s="576"/>
      <c r="F115" s="576"/>
      <c r="G115" s="581">
        <f>SUBTOTAL(9,G101:G114)</f>
        <v>4229</v>
      </c>
      <c r="H115" s="581">
        <f>SUBTOTAL(9,H101:H114)</f>
        <v>2396</v>
      </c>
      <c r="I115" s="581">
        <f>SUBTOTAL(9,I101:I114)</f>
        <v>1751</v>
      </c>
      <c r="J115" s="582">
        <f t="shared" si="3"/>
        <v>41.404587372901396</v>
      </c>
      <c r="K115" s="582">
        <f t="shared" si="2"/>
        <v>73.08013355592654</v>
      </c>
    </row>
    <row r="116" spans="1:11" s="566" customFormat="1" ht="12.75" outlineLevel="3">
      <c r="A116" s="576">
        <v>3600</v>
      </c>
      <c r="B116" s="576">
        <v>5519</v>
      </c>
      <c r="C116" s="576" t="s">
        <v>259</v>
      </c>
      <c r="D116" s="576">
        <v>5311</v>
      </c>
      <c r="E116" s="577" t="s">
        <v>390</v>
      </c>
      <c r="F116" s="576"/>
      <c r="G116" s="578"/>
      <c r="H116" s="578">
        <v>1456</v>
      </c>
      <c r="I116" s="578">
        <v>1456</v>
      </c>
      <c r="J116" s="579"/>
      <c r="K116" s="579">
        <f t="shared" si="2"/>
        <v>100</v>
      </c>
    </row>
    <row r="117" spans="1:11" s="566" customFormat="1" ht="12.75" outlineLevel="2">
      <c r="A117" s="576"/>
      <c r="B117" s="594" t="s">
        <v>391</v>
      </c>
      <c r="C117" s="576"/>
      <c r="D117" s="576"/>
      <c r="E117" s="577"/>
      <c r="F117" s="576"/>
      <c r="G117" s="581"/>
      <c r="H117" s="581">
        <f>SUBTOTAL(9,H116:H116)</f>
        <v>1456</v>
      </c>
      <c r="I117" s="581">
        <f>SUBTOTAL(9,I116:I116)</f>
        <v>1456</v>
      </c>
      <c r="J117" s="582"/>
      <c r="K117" s="582">
        <f t="shared" si="2"/>
        <v>100</v>
      </c>
    </row>
    <row r="118" spans="1:11" s="566" customFormat="1" ht="13.5" outlineLevel="1" thickBot="1">
      <c r="A118" s="586" t="s">
        <v>392</v>
      </c>
      <c r="B118" s="587"/>
      <c r="C118" s="587"/>
      <c r="D118" s="587"/>
      <c r="E118" s="587"/>
      <c r="F118" s="587"/>
      <c r="G118" s="588">
        <f>SUBTOTAL(9,G101:G116)</f>
        <v>4229</v>
      </c>
      <c r="H118" s="588">
        <f>SUBTOTAL(9,H101:H116)</f>
        <v>3852</v>
      </c>
      <c r="I118" s="588">
        <f>SUBTOTAL(9,I101:I116)</f>
        <v>3207</v>
      </c>
      <c r="J118" s="589">
        <f>+I118/G118*100</f>
        <v>75.83353038543392</v>
      </c>
      <c r="K118" s="589">
        <f t="shared" si="2"/>
        <v>83.25545171339563</v>
      </c>
    </row>
    <row r="119" spans="1:11" s="566" customFormat="1" ht="12.75" outlineLevel="1">
      <c r="A119" s="594"/>
      <c r="B119" s="576"/>
      <c r="C119" s="576"/>
      <c r="D119" s="576"/>
      <c r="E119" s="577"/>
      <c r="F119" s="576"/>
      <c r="G119" s="581"/>
      <c r="H119" s="581"/>
      <c r="I119" s="581"/>
      <c r="J119" s="582"/>
      <c r="K119" s="582"/>
    </row>
    <row r="120" spans="1:11" s="566" customFormat="1" ht="15.75" outlineLevel="1">
      <c r="A120" s="593" t="s">
        <v>206</v>
      </c>
      <c r="B120" s="576"/>
      <c r="C120" s="576"/>
      <c r="D120" s="576"/>
      <c r="E120" s="577"/>
      <c r="F120" s="576"/>
      <c r="G120" s="581"/>
      <c r="H120" s="581"/>
      <c r="I120" s="581"/>
      <c r="J120" s="582"/>
      <c r="K120" s="582"/>
    </row>
    <row r="121" spans="1:11" s="566" customFormat="1" ht="12.75" outlineLevel="3">
      <c r="A121" s="597">
        <v>3700</v>
      </c>
      <c r="B121" s="597">
        <v>6171</v>
      </c>
      <c r="C121" s="597" t="s">
        <v>345</v>
      </c>
      <c r="D121" s="597">
        <v>5149</v>
      </c>
      <c r="E121" s="577" t="s">
        <v>349</v>
      </c>
      <c r="F121" s="577"/>
      <c r="G121" s="598"/>
      <c r="H121" s="599"/>
      <c r="I121" s="599">
        <v>1461</v>
      </c>
      <c r="J121" s="579"/>
      <c r="K121" s="579"/>
    </row>
    <row r="122" spans="1:11" s="566" customFormat="1" ht="12.75" outlineLevel="3">
      <c r="A122" s="597">
        <v>3700</v>
      </c>
      <c r="B122" s="597">
        <v>6171</v>
      </c>
      <c r="C122" s="597" t="s">
        <v>345</v>
      </c>
      <c r="D122" s="597">
        <v>5166</v>
      </c>
      <c r="E122" s="576" t="s">
        <v>355</v>
      </c>
      <c r="F122" s="576"/>
      <c r="G122" s="598">
        <v>29718</v>
      </c>
      <c r="H122" s="599">
        <v>29718</v>
      </c>
      <c r="I122" s="599">
        <v>18781</v>
      </c>
      <c r="J122" s="579">
        <f t="shared" si="3"/>
        <v>63.19738878793997</v>
      </c>
      <c r="K122" s="579">
        <f t="shared" si="2"/>
        <v>63.19738878793997</v>
      </c>
    </row>
    <row r="123" spans="1:11" s="566" customFormat="1" ht="12.75" outlineLevel="3">
      <c r="A123" s="597">
        <v>3700</v>
      </c>
      <c r="B123" s="597">
        <v>6171</v>
      </c>
      <c r="C123" s="597" t="s">
        <v>345</v>
      </c>
      <c r="D123" s="597">
        <v>5169</v>
      </c>
      <c r="E123" s="576" t="s">
        <v>330</v>
      </c>
      <c r="F123" s="577"/>
      <c r="G123" s="598">
        <v>500</v>
      </c>
      <c r="H123" s="599">
        <v>500</v>
      </c>
      <c r="I123" s="599">
        <v>42</v>
      </c>
      <c r="J123" s="579">
        <f t="shared" si="3"/>
        <v>8.4</v>
      </c>
      <c r="K123" s="579">
        <f t="shared" si="2"/>
        <v>8.4</v>
      </c>
    </row>
    <row r="124" spans="1:11" s="566" customFormat="1" ht="12.75" outlineLevel="2">
      <c r="A124" s="597"/>
      <c r="B124" s="600" t="s">
        <v>370</v>
      </c>
      <c r="C124" s="597"/>
      <c r="D124" s="597"/>
      <c r="E124" s="576"/>
      <c r="F124" s="577"/>
      <c r="G124" s="581">
        <f>SUBTOTAL(9,G121:G123)</f>
        <v>30218</v>
      </c>
      <c r="H124" s="581">
        <f>SUBTOTAL(9,H121:H123)</f>
        <v>30218</v>
      </c>
      <c r="I124" s="581">
        <f>SUBTOTAL(9,I121:I123)</f>
        <v>20284</v>
      </c>
      <c r="J124" s="582">
        <f t="shared" si="3"/>
        <v>67.1255543053809</v>
      </c>
      <c r="K124" s="582">
        <f t="shared" si="2"/>
        <v>67.1255543053809</v>
      </c>
    </row>
    <row r="125" spans="1:11" s="566" customFormat="1" ht="12.75" outlineLevel="3">
      <c r="A125" s="597">
        <v>3700</v>
      </c>
      <c r="B125" s="597">
        <v>6310</v>
      </c>
      <c r="C125" s="597" t="s">
        <v>261</v>
      </c>
      <c r="D125" s="597">
        <v>5141</v>
      </c>
      <c r="E125" s="597" t="s">
        <v>393</v>
      </c>
      <c r="F125" s="597"/>
      <c r="G125" s="598">
        <v>133200</v>
      </c>
      <c r="H125" s="599">
        <v>133240</v>
      </c>
      <c r="I125" s="599">
        <v>133200</v>
      </c>
      <c r="J125" s="579">
        <f t="shared" si="3"/>
        <v>100</v>
      </c>
      <c r="K125" s="579">
        <f t="shared" si="2"/>
        <v>99.9699789852897</v>
      </c>
    </row>
    <row r="126" spans="1:11" s="566" customFormat="1" ht="12.75" outlineLevel="3">
      <c r="A126" s="597">
        <v>3700</v>
      </c>
      <c r="B126" s="597">
        <v>6310</v>
      </c>
      <c r="C126" s="597" t="s">
        <v>261</v>
      </c>
      <c r="D126" s="597">
        <v>5149</v>
      </c>
      <c r="E126" s="597" t="s">
        <v>349</v>
      </c>
      <c r="F126" s="597"/>
      <c r="G126" s="598">
        <v>9600</v>
      </c>
      <c r="H126" s="599">
        <v>16344</v>
      </c>
      <c r="I126" s="599">
        <v>13944</v>
      </c>
      <c r="J126" s="579">
        <f t="shared" si="3"/>
        <v>145.25</v>
      </c>
      <c r="K126" s="579">
        <f t="shared" si="2"/>
        <v>85.31571218795888</v>
      </c>
    </row>
    <row r="127" spans="1:11" s="566" customFormat="1" ht="12.75" outlineLevel="3">
      <c r="A127" s="597">
        <v>3700</v>
      </c>
      <c r="B127" s="597">
        <v>6310</v>
      </c>
      <c r="C127" s="597" t="s">
        <v>261</v>
      </c>
      <c r="D127" s="597">
        <v>5163</v>
      </c>
      <c r="E127" s="597" t="s">
        <v>353</v>
      </c>
      <c r="F127" s="597"/>
      <c r="G127" s="598">
        <v>700</v>
      </c>
      <c r="H127" s="599">
        <v>700</v>
      </c>
      <c r="I127" s="599">
        <v>354</v>
      </c>
      <c r="J127" s="579">
        <f t="shared" si="3"/>
        <v>50.57142857142857</v>
      </c>
      <c r="K127" s="579">
        <f t="shared" si="2"/>
        <v>50.57142857142857</v>
      </c>
    </row>
    <row r="128" spans="1:11" s="566" customFormat="1" ht="12.75" outlineLevel="2">
      <c r="A128" s="597"/>
      <c r="B128" s="600" t="s">
        <v>394</v>
      </c>
      <c r="C128" s="597"/>
      <c r="D128" s="597"/>
      <c r="E128" s="597"/>
      <c r="F128" s="597"/>
      <c r="G128" s="581">
        <f>SUBTOTAL(9,G125:G127)</f>
        <v>143500</v>
      </c>
      <c r="H128" s="581">
        <f>SUBTOTAL(9,H125:H127)</f>
        <v>150284</v>
      </c>
      <c r="I128" s="581">
        <f>SUBTOTAL(9,I125:I127)</f>
        <v>147498</v>
      </c>
      <c r="J128" s="582">
        <f t="shared" si="3"/>
        <v>102.78606271777005</v>
      </c>
      <c r="K128" s="582">
        <f t="shared" si="2"/>
        <v>98.14617657235634</v>
      </c>
    </row>
    <row r="129" spans="1:11" s="566" customFormat="1" ht="12.75" outlineLevel="3">
      <c r="A129" s="597">
        <v>3700</v>
      </c>
      <c r="B129" s="597">
        <v>6399</v>
      </c>
      <c r="C129" s="597" t="s">
        <v>10</v>
      </c>
      <c r="D129" s="597">
        <v>5362</v>
      </c>
      <c r="E129" s="597" t="s">
        <v>366</v>
      </c>
      <c r="F129" s="597"/>
      <c r="G129" s="598">
        <v>287703</v>
      </c>
      <c r="H129" s="599">
        <v>238398</v>
      </c>
      <c r="I129" s="599">
        <v>238398</v>
      </c>
      <c r="J129" s="579">
        <f t="shared" si="3"/>
        <v>82.86253532288505</v>
      </c>
      <c r="K129" s="579">
        <f t="shared" si="2"/>
        <v>100</v>
      </c>
    </row>
    <row r="130" spans="1:11" s="566" customFormat="1" ht="12.75" outlineLevel="3">
      <c r="A130" s="597">
        <v>3700</v>
      </c>
      <c r="B130" s="597">
        <v>6399</v>
      </c>
      <c r="C130" s="597" t="s">
        <v>10</v>
      </c>
      <c r="D130" s="597">
        <v>5909</v>
      </c>
      <c r="E130" s="585" t="s">
        <v>369</v>
      </c>
      <c r="F130" s="597"/>
      <c r="G130" s="598"/>
      <c r="H130" s="599"/>
      <c r="I130" s="599">
        <v>33</v>
      </c>
      <c r="J130" s="579"/>
      <c r="K130" s="579"/>
    </row>
    <row r="131" spans="1:11" s="566" customFormat="1" ht="12.75" outlineLevel="2">
      <c r="A131" s="597"/>
      <c r="B131" s="600" t="s">
        <v>395</v>
      </c>
      <c r="C131" s="597"/>
      <c r="D131" s="597"/>
      <c r="E131" s="585"/>
      <c r="F131" s="597"/>
      <c r="G131" s="581">
        <f>SUBTOTAL(9,G129:G130)</f>
        <v>287703</v>
      </c>
      <c r="H131" s="581">
        <f>SUBTOTAL(9,H129:H130)</f>
        <v>238398</v>
      </c>
      <c r="I131" s="581">
        <f>SUBTOTAL(9,I129:I130)</f>
        <v>238431</v>
      </c>
      <c r="J131" s="582"/>
      <c r="K131" s="582">
        <f t="shared" si="2"/>
        <v>100.0138423980067</v>
      </c>
    </row>
    <row r="132" spans="1:11" s="566" customFormat="1" ht="12.75" outlineLevel="3">
      <c r="A132" s="597">
        <v>3700</v>
      </c>
      <c r="B132" s="597">
        <v>6402</v>
      </c>
      <c r="C132" s="576" t="s">
        <v>44</v>
      </c>
      <c r="D132" s="597">
        <v>5364</v>
      </c>
      <c r="E132" s="597" t="s">
        <v>396</v>
      </c>
      <c r="F132" s="597"/>
      <c r="G132" s="598"/>
      <c r="H132" s="599">
        <v>23310</v>
      </c>
      <c r="I132" s="599">
        <v>23310</v>
      </c>
      <c r="J132" s="579"/>
      <c r="K132" s="579">
        <f t="shared" si="2"/>
        <v>100</v>
      </c>
    </row>
    <row r="133" spans="1:11" s="566" customFormat="1" ht="12.75" outlineLevel="3">
      <c r="A133" s="597">
        <v>3700</v>
      </c>
      <c r="B133" s="597">
        <v>6402</v>
      </c>
      <c r="C133" s="576" t="s">
        <v>44</v>
      </c>
      <c r="D133" s="597">
        <v>5365</v>
      </c>
      <c r="E133" s="597" t="s">
        <v>397</v>
      </c>
      <c r="F133" s="597"/>
      <c r="G133" s="598"/>
      <c r="H133" s="599">
        <v>15267</v>
      </c>
      <c r="I133" s="599">
        <v>15267</v>
      </c>
      <c r="J133" s="579"/>
      <c r="K133" s="579">
        <f t="shared" si="2"/>
        <v>100</v>
      </c>
    </row>
    <row r="134" spans="1:11" s="566" customFormat="1" ht="12.75" outlineLevel="3">
      <c r="A134" s="597">
        <v>3700</v>
      </c>
      <c r="B134" s="597">
        <v>6402</v>
      </c>
      <c r="C134" s="576" t="s">
        <v>44</v>
      </c>
      <c r="D134" s="597">
        <v>5366</v>
      </c>
      <c r="E134" s="597" t="s">
        <v>398</v>
      </c>
      <c r="F134" s="597"/>
      <c r="G134" s="598"/>
      <c r="H134" s="599">
        <v>77257</v>
      </c>
      <c r="I134" s="599">
        <v>77257</v>
      </c>
      <c r="J134" s="579"/>
      <c r="K134" s="579">
        <f t="shared" si="2"/>
        <v>100</v>
      </c>
    </row>
    <row r="135" spans="1:11" s="566" customFormat="1" ht="12.75" outlineLevel="2">
      <c r="A135" s="597"/>
      <c r="B135" s="600" t="s">
        <v>399</v>
      </c>
      <c r="C135" s="576"/>
      <c r="D135" s="597"/>
      <c r="E135" s="597"/>
      <c r="F135" s="597"/>
      <c r="G135" s="581"/>
      <c r="H135" s="581">
        <f>SUBTOTAL(9,H132:H134)</f>
        <v>115834</v>
      </c>
      <c r="I135" s="581">
        <f>SUBTOTAL(9,I132:I134)</f>
        <v>115834</v>
      </c>
      <c r="J135" s="582"/>
      <c r="K135" s="582">
        <f t="shared" si="2"/>
        <v>100</v>
      </c>
    </row>
    <row r="136" spans="1:11" s="566" customFormat="1" ht="12.75" outlineLevel="3">
      <c r="A136" s="597">
        <v>3700</v>
      </c>
      <c r="B136" s="597">
        <v>6409</v>
      </c>
      <c r="C136" s="597" t="s">
        <v>400</v>
      </c>
      <c r="D136" s="597">
        <v>5321</v>
      </c>
      <c r="E136" s="597" t="s">
        <v>401</v>
      </c>
      <c r="F136" s="597"/>
      <c r="G136" s="598">
        <v>665675</v>
      </c>
      <c r="H136" s="599">
        <v>672452</v>
      </c>
      <c r="I136" s="599">
        <v>671845</v>
      </c>
      <c r="J136" s="579">
        <f t="shared" si="3"/>
        <v>100.926878732114</v>
      </c>
      <c r="K136" s="579">
        <f t="shared" si="2"/>
        <v>99.90973333412644</v>
      </c>
    </row>
    <row r="137" spans="1:11" s="566" customFormat="1" ht="12.75" outlineLevel="3">
      <c r="A137" s="597">
        <v>3700</v>
      </c>
      <c r="B137" s="597">
        <v>6409</v>
      </c>
      <c r="C137" s="597" t="s">
        <v>400</v>
      </c>
      <c r="D137" s="597">
        <v>5901</v>
      </c>
      <c r="E137" s="597" t="s">
        <v>402</v>
      </c>
      <c r="F137" s="597"/>
      <c r="G137" s="598">
        <v>144122</v>
      </c>
      <c r="H137" s="599">
        <v>25983</v>
      </c>
      <c r="I137" s="599"/>
      <c r="J137" s="579"/>
      <c r="K137" s="579"/>
    </row>
    <row r="138" spans="1:11" s="566" customFormat="1" ht="12.75" outlineLevel="3">
      <c r="A138" s="597">
        <v>3700</v>
      </c>
      <c r="B138" s="597">
        <v>6409</v>
      </c>
      <c r="C138" s="597" t="s">
        <v>400</v>
      </c>
      <c r="D138" s="597">
        <v>5909</v>
      </c>
      <c r="E138" s="585" t="s">
        <v>369</v>
      </c>
      <c r="F138" s="597"/>
      <c r="G138" s="598">
        <v>10000</v>
      </c>
      <c r="H138" s="599">
        <v>9715</v>
      </c>
      <c r="I138" s="599"/>
      <c r="J138" s="579"/>
      <c r="K138" s="579"/>
    </row>
    <row r="139" spans="1:11" s="566" customFormat="1" ht="12.75" outlineLevel="2">
      <c r="A139" s="597"/>
      <c r="B139" s="600" t="s">
        <v>403</v>
      </c>
      <c r="C139" s="597"/>
      <c r="D139" s="597"/>
      <c r="E139" s="585"/>
      <c r="F139" s="597"/>
      <c r="G139" s="581">
        <f>SUBTOTAL(9,G136:G138)</f>
        <v>819797</v>
      </c>
      <c r="H139" s="581">
        <f>SUBTOTAL(9,H136:H138)</f>
        <v>708150</v>
      </c>
      <c r="I139" s="581">
        <f>SUBTOTAL(9,I136:I138)</f>
        <v>671845</v>
      </c>
      <c r="J139" s="582">
        <f>+I139/G139*100</f>
        <v>81.9526053401025</v>
      </c>
      <c r="K139" s="582">
        <f>+I139/H139*100</f>
        <v>94.87326131469321</v>
      </c>
    </row>
    <row r="140" spans="1:11" s="566" customFormat="1" ht="13.5" outlineLevel="1" thickBot="1">
      <c r="A140" s="586" t="s">
        <v>404</v>
      </c>
      <c r="B140" s="587"/>
      <c r="C140" s="587"/>
      <c r="D140" s="587"/>
      <c r="E140" s="587"/>
      <c r="F140" s="587"/>
      <c r="G140" s="588">
        <f>SUBTOTAL(9,G121:G138)</f>
        <v>1281218</v>
      </c>
      <c r="H140" s="588">
        <f>SUBTOTAL(9,H121:H138)</f>
        <v>1242884</v>
      </c>
      <c r="I140" s="588">
        <f>SUBTOTAL(9,I121:I138)</f>
        <v>1193892</v>
      </c>
      <c r="J140" s="589">
        <f>+I140/G140*100</f>
        <v>93.18414196491152</v>
      </c>
      <c r="K140" s="589">
        <f>+I140/H140*100</f>
        <v>96.05820012165255</v>
      </c>
    </row>
    <row r="141" spans="1:11" s="566" customFormat="1" ht="12.75" outlineLevel="1">
      <c r="A141" s="600"/>
      <c r="B141" s="597"/>
      <c r="C141" s="597"/>
      <c r="D141" s="597"/>
      <c r="E141" s="585"/>
      <c r="F141" s="597"/>
      <c r="G141" s="581"/>
      <c r="H141" s="581"/>
      <c r="I141" s="581"/>
      <c r="J141" s="582"/>
      <c r="K141" s="582"/>
    </row>
    <row r="142" spans="1:11" s="566" customFormat="1" ht="15.75" outlineLevel="1">
      <c r="A142" s="593" t="s">
        <v>269</v>
      </c>
      <c r="B142" s="597"/>
      <c r="C142" s="597"/>
      <c r="D142" s="597"/>
      <c r="E142" s="585"/>
      <c r="F142" s="597"/>
      <c r="G142" s="581"/>
      <c r="H142" s="581"/>
      <c r="I142" s="581"/>
      <c r="J142" s="582"/>
      <c r="K142" s="582"/>
    </row>
    <row r="143" spans="1:11" s="566" customFormat="1" ht="12.75" outlineLevel="3">
      <c r="A143" s="576">
        <v>5100</v>
      </c>
      <c r="B143" s="576">
        <v>1014</v>
      </c>
      <c r="C143" s="576" t="s">
        <v>405</v>
      </c>
      <c r="D143" s="576">
        <v>5169</v>
      </c>
      <c r="E143" s="576" t="s">
        <v>330</v>
      </c>
      <c r="F143" s="576"/>
      <c r="G143" s="578">
        <v>6615</v>
      </c>
      <c r="H143" s="578">
        <v>7915</v>
      </c>
      <c r="I143" s="578">
        <v>7215</v>
      </c>
      <c r="J143" s="579">
        <f aca="true" t="shared" si="4" ref="J143:J202">+I143/G143*100</f>
        <v>109.0702947845805</v>
      </c>
      <c r="K143" s="579">
        <f aca="true" t="shared" si="5" ref="K143:K206">+I143/H143*100</f>
        <v>91.15603284902085</v>
      </c>
    </row>
    <row r="144" spans="1:11" s="566" customFormat="1" ht="12.75" outlineLevel="2">
      <c r="A144" s="576"/>
      <c r="B144" s="594" t="s">
        <v>406</v>
      </c>
      <c r="C144" s="576"/>
      <c r="D144" s="576"/>
      <c r="E144" s="576"/>
      <c r="F144" s="576"/>
      <c r="G144" s="581">
        <f>SUBTOTAL(9,G143:G143)</f>
        <v>6615</v>
      </c>
      <c r="H144" s="581">
        <f>SUBTOTAL(9,H143:H143)</f>
        <v>7915</v>
      </c>
      <c r="I144" s="581">
        <f>SUBTOTAL(9,I143:I143)</f>
        <v>7215</v>
      </c>
      <c r="J144" s="582">
        <f>+I144/G144*100</f>
        <v>109.0702947845805</v>
      </c>
      <c r="K144" s="582">
        <f t="shared" si="5"/>
        <v>91.15603284902085</v>
      </c>
    </row>
    <row r="145" spans="1:11" s="566" customFormat="1" ht="12.75" outlineLevel="3">
      <c r="A145" s="576">
        <v>5100</v>
      </c>
      <c r="B145" s="576">
        <v>2310</v>
      </c>
      <c r="C145" s="576" t="s">
        <v>73</v>
      </c>
      <c r="D145" s="576">
        <v>5168</v>
      </c>
      <c r="E145" s="576" t="s">
        <v>381</v>
      </c>
      <c r="F145" s="576"/>
      <c r="G145" s="578">
        <v>700</v>
      </c>
      <c r="H145" s="578">
        <v>700</v>
      </c>
      <c r="I145" s="578"/>
      <c r="J145" s="579"/>
      <c r="K145" s="579"/>
    </row>
    <row r="146" spans="1:11" s="566" customFormat="1" ht="12.75" outlineLevel="3">
      <c r="A146" s="576">
        <v>5100</v>
      </c>
      <c r="B146" s="576">
        <v>2310</v>
      </c>
      <c r="C146" s="576" t="s">
        <v>73</v>
      </c>
      <c r="D146" s="576">
        <v>5169</v>
      </c>
      <c r="E146" s="576" t="s">
        <v>330</v>
      </c>
      <c r="F146" s="576"/>
      <c r="G146" s="578">
        <v>100</v>
      </c>
      <c r="H146" s="578">
        <v>100</v>
      </c>
      <c r="I146" s="578">
        <v>100</v>
      </c>
      <c r="J146" s="579">
        <f t="shared" si="4"/>
        <v>100</v>
      </c>
      <c r="K146" s="579">
        <f t="shared" si="5"/>
        <v>100</v>
      </c>
    </row>
    <row r="147" spans="1:11" s="566" customFormat="1" ht="12.75" outlineLevel="2">
      <c r="A147" s="576"/>
      <c r="B147" s="594" t="s">
        <v>407</v>
      </c>
      <c r="C147" s="576"/>
      <c r="D147" s="576"/>
      <c r="E147" s="576"/>
      <c r="F147" s="576"/>
      <c r="G147" s="581">
        <f>SUBTOTAL(9,G145:G146)</f>
        <v>800</v>
      </c>
      <c r="H147" s="581">
        <f>SUBTOTAL(9,H145:H146)</f>
        <v>800</v>
      </c>
      <c r="I147" s="581">
        <f>SUBTOTAL(9,I145:I146)</f>
        <v>100</v>
      </c>
      <c r="J147" s="582">
        <f>+I147/G147*100</f>
        <v>12.5</v>
      </c>
      <c r="K147" s="582">
        <f t="shared" si="5"/>
        <v>12.5</v>
      </c>
    </row>
    <row r="148" spans="1:11" s="566" customFormat="1" ht="12.75" outlineLevel="3">
      <c r="A148" s="576">
        <v>5100</v>
      </c>
      <c r="B148" s="576">
        <v>3322</v>
      </c>
      <c r="C148" s="576" t="s">
        <v>82</v>
      </c>
      <c r="D148" s="576">
        <v>5171</v>
      </c>
      <c r="E148" s="576" t="s">
        <v>357</v>
      </c>
      <c r="F148" s="576"/>
      <c r="G148" s="578"/>
      <c r="H148" s="578">
        <v>600</v>
      </c>
      <c r="I148" s="578">
        <v>600</v>
      </c>
      <c r="J148" s="579"/>
      <c r="K148" s="579">
        <f t="shared" si="5"/>
        <v>100</v>
      </c>
    </row>
    <row r="149" spans="1:11" s="566" customFormat="1" ht="12.75" outlineLevel="2">
      <c r="A149" s="576"/>
      <c r="B149" s="594" t="s">
        <v>408</v>
      </c>
      <c r="C149" s="576"/>
      <c r="D149" s="576"/>
      <c r="E149" s="576"/>
      <c r="F149" s="576"/>
      <c r="G149" s="581"/>
      <c r="H149" s="581">
        <f>SUBTOTAL(9,H148:H148)</f>
        <v>600</v>
      </c>
      <c r="I149" s="581">
        <f>SUBTOTAL(9,I148:I148)</f>
        <v>600</v>
      </c>
      <c r="J149" s="582"/>
      <c r="K149" s="582">
        <f t="shared" si="5"/>
        <v>100</v>
      </c>
    </row>
    <row r="150" spans="1:11" s="566" customFormat="1" ht="12.75" outlineLevel="3">
      <c r="A150" s="576">
        <v>5100</v>
      </c>
      <c r="B150" s="576">
        <v>3632</v>
      </c>
      <c r="C150" s="576" t="s">
        <v>75</v>
      </c>
      <c r="D150" s="576">
        <v>5169</v>
      </c>
      <c r="E150" s="576" t="s">
        <v>330</v>
      </c>
      <c r="F150" s="576"/>
      <c r="G150" s="578">
        <v>1570</v>
      </c>
      <c r="H150" s="578">
        <v>2070</v>
      </c>
      <c r="I150" s="578">
        <v>2088</v>
      </c>
      <c r="J150" s="579">
        <f t="shared" si="4"/>
        <v>132.9936305732484</v>
      </c>
      <c r="K150" s="579">
        <f t="shared" si="5"/>
        <v>100.8695652173913</v>
      </c>
    </row>
    <row r="151" spans="1:11" s="566" customFormat="1" ht="12.75" outlineLevel="3">
      <c r="A151" s="576">
        <v>5100</v>
      </c>
      <c r="B151" s="576">
        <v>3632</v>
      </c>
      <c r="C151" s="576" t="s">
        <v>75</v>
      </c>
      <c r="D151" s="576">
        <v>5171</v>
      </c>
      <c r="E151" s="576" t="s">
        <v>357</v>
      </c>
      <c r="F151" s="576"/>
      <c r="G151" s="578">
        <v>1990</v>
      </c>
      <c r="H151" s="578">
        <v>2240</v>
      </c>
      <c r="I151" s="578">
        <v>2238</v>
      </c>
      <c r="J151" s="579">
        <f t="shared" si="4"/>
        <v>112.46231155778894</v>
      </c>
      <c r="K151" s="579">
        <f t="shared" si="5"/>
        <v>99.91071428571429</v>
      </c>
    </row>
    <row r="152" spans="1:11" s="566" customFormat="1" ht="12.75" outlineLevel="3">
      <c r="A152" s="576">
        <v>5100</v>
      </c>
      <c r="B152" s="576">
        <v>3632</v>
      </c>
      <c r="C152" s="576" t="s">
        <v>75</v>
      </c>
      <c r="D152" s="576">
        <v>5192</v>
      </c>
      <c r="E152" s="576" t="s">
        <v>360</v>
      </c>
      <c r="F152" s="576"/>
      <c r="G152" s="578"/>
      <c r="H152" s="578"/>
      <c r="I152" s="578">
        <v>3</v>
      </c>
      <c r="J152" s="579"/>
      <c r="K152" s="579"/>
    </row>
    <row r="153" spans="1:11" s="566" customFormat="1" ht="12.75" outlineLevel="3">
      <c r="A153" s="576">
        <v>5100</v>
      </c>
      <c r="B153" s="576">
        <v>3632</v>
      </c>
      <c r="C153" s="576" t="s">
        <v>75</v>
      </c>
      <c r="D153" s="576">
        <v>5331</v>
      </c>
      <c r="E153" s="583" t="s">
        <v>409</v>
      </c>
      <c r="F153" s="576" t="s">
        <v>410</v>
      </c>
      <c r="G153" s="578">
        <v>14255</v>
      </c>
      <c r="H153" s="578">
        <v>14834</v>
      </c>
      <c r="I153" s="578">
        <v>14834</v>
      </c>
      <c r="J153" s="579">
        <f t="shared" si="4"/>
        <v>104.06173272535952</v>
      </c>
      <c r="K153" s="579">
        <f t="shared" si="5"/>
        <v>100</v>
      </c>
    </row>
    <row r="154" spans="1:11" s="566" customFormat="1" ht="12.75" outlineLevel="3">
      <c r="A154" s="576">
        <v>5100</v>
      </c>
      <c r="B154" s="576">
        <v>3632</v>
      </c>
      <c r="C154" s="576" t="s">
        <v>75</v>
      </c>
      <c r="D154" s="576">
        <v>5499</v>
      </c>
      <c r="E154" s="601" t="s">
        <v>411</v>
      </c>
      <c r="F154" s="576"/>
      <c r="G154" s="578"/>
      <c r="H154" s="578">
        <v>100</v>
      </c>
      <c r="I154" s="578">
        <v>78</v>
      </c>
      <c r="J154" s="579"/>
      <c r="K154" s="579">
        <f t="shared" si="5"/>
        <v>78</v>
      </c>
    </row>
    <row r="155" spans="1:11" s="566" customFormat="1" ht="12.75" outlineLevel="2">
      <c r="A155" s="576"/>
      <c r="B155" s="594" t="s">
        <v>412</v>
      </c>
      <c r="C155" s="576"/>
      <c r="D155" s="576"/>
      <c r="E155" s="601"/>
      <c r="F155" s="576"/>
      <c r="G155" s="581">
        <f>SUBTOTAL(9,G150:G154)</f>
        <v>17815</v>
      </c>
      <c r="H155" s="581">
        <f>SUBTOTAL(9,H150:H154)</f>
        <v>19244</v>
      </c>
      <c r="I155" s="581">
        <f>SUBTOTAL(9,I150:I154)</f>
        <v>19241</v>
      </c>
      <c r="J155" s="582">
        <f>+I155/G155*100</f>
        <v>108.00449059781083</v>
      </c>
      <c r="K155" s="582">
        <f t="shared" si="5"/>
        <v>99.98441072542091</v>
      </c>
    </row>
    <row r="156" spans="1:11" s="566" customFormat="1" ht="12.75" outlineLevel="3">
      <c r="A156" s="576">
        <v>5100</v>
      </c>
      <c r="B156" s="576">
        <v>3716</v>
      </c>
      <c r="C156" s="576" t="s">
        <v>262</v>
      </c>
      <c r="D156" s="576">
        <v>5139</v>
      </c>
      <c r="E156" s="576" t="s">
        <v>329</v>
      </c>
      <c r="F156" s="576"/>
      <c r="G156" s="578">
        <v>200</v>
      </c>
      <c r="H156" s="578">
        <v>200</v>
      </c>
      <c r="I156" s="578">
        <v>208</v>
      </c>
      <c r="J156" s="579">
        <f t="shared" si="4"/>
        <v>104</v>
      </c>
      <c r="K156" s="579">
        <f t="shared" si="5"/>
        <v>104</v>
      </c>
    </row>
    <row r="157" spans="1:11" s="566" customFormat="1" ht="12.75" outlineLevel="3">
      <c r="A157" s="576">
        <v>5100</v>
      </c>
      <c r="B157" s="576">
        <v>3716</v>
      </c>
      <c r="C157" s="576" t="s">
        <v>262</v>
      </c>
      <c r="D157" s="576">
        <v>5163</v>
      </c>
      <c r="E157" s="576" t="s">
        <v>353</v>
      </c>
      <c r="F157" s="576"/>
      <c r="G157" s="578">
        <v>130</v>
      </c>
      <c r="H157" s="578">
        <v>130</v>
      </c>
      <c r="I157" s="578">
        <v>106</v>
      </c>
      <c r="J157" s="579">
        <f t="shared" si="4"/>
        <v>81.53846153846153</v>
      </c>
      <c r="K157" s="579">
        <f t="shared" si="5"/>
        <v>81.53846153846153</v>
      </c>
    </row>
    <row r="158" spans="1:11" s="566" customFormat="1" ht="12.75" outlineLevel="3">
      <c r="A158" s="576">
        <v>5100</v>
      </c>
      <c r="B158" s="576">
        <v>3716</v>
      </c>
      <c r="C158" s="576" t="s">
        <v>262</v>
      </c>
      <c r="D158" s="576">
        <v>5166</v>
      </c>
      <c r="E158" s="576" t="s">
        <v>355</v>
      </c>
      <c r="F158" s="576"/>
      <c r="G158" s="578">
        <v>170</v>
      </c>
      <c r="H158" s="578"/>
      <c r="I158" s="578"/>
      <c r="J158" s="579"/>
      <c r="K158" s="579"/>
    </row>
    <row r="159" spans="1:11" s="566" customFormat="1" ht="12.75" outlineLevel="3">
      <c r="A159" s="576">
        <v>5100</v>
      </c>
      <c r="B159" s="576">
        <v>3716</v>
      </c>
      <c r="C159" s="576" t="s">
        <v>262</v>
      </c>
      <c r="D159" s="576">
        <v>5169</v>
      </c>
      <c r="E159" s="576" t="s">
        <v>330</v>
      </c>
      <c r="F159" s="576"/>
      <c r="G159" s="578">
        <v>1620</v>
      </c>
      <c r="H159" s="578">
        <v>1790</v>
      </c>
      <c r="I159" s="578">
        <v>1789</v>
      </c>
      <c r="J159" s="579">
        <f t="shared" si="4"/>
        <v>110.4320987654321</v>
      </c>
      <c r="K159" s="579">
        <f t="shared" si="5"/>
        <v>99.94413407821229</v>
      </c>
    </row>
    <row r="160" spans="1:11" s="566" customFormat="1" ht="12.75" outlineLevel="2">
      <c r="A160" s="576"/>
      <c r="B160" s="594" t="s">
        <v>413</v>
      </c>
      <c r="C160" s="576"/>
      <c r="D160" s="576"/>
      <c r="E160" s="576"/>
      <c r="F160" s="576"/>
      <c r="G160" s="581">
        <f>SUBTOTAL(9,G156:G159)</f>
        <v>2120</v>
      </c>
      <c r="H160" s="581">
        <f>SUBTOTAL(9,H156:H159)</f>
        <v>2120</v>
      </c>
      <c r="I160" s="581">
        <f>SUBTOTAL(9,I156:I159)</f>
        <v>2103</v>
      </c>
      <c r="J160" s="582">
        <f t="shared" si="4"/>
        <v>99.19811320754717</v>
      </c>
      <c r="K160" s="582">
        <f t="shared" si="5"/>
        <v>99.19811320754717</v>
      </c>
    </row>
    <row r="161" spans="1:11" s="566" customFormat="1" ht="12.75" outlineLevel="3">
      <c r="A161" s="576">
        <v>5100</v>
      </c>
      <c r="B161" s="576">
        <v>3722</v>
      </c>
      <c r="C161" s="576" t="s">
        <v>263</v>
      </c>
      <c r="D161" s="576">
        <v>5169</v>
      </c>
      <c r="E161" s="576" t="s">
        <v>330</v>
      </c>
      <c r="F161" s="576"/>
      <c r="G161" s="578">
        <v>107900</v>
      </c>
      <c r="H161" s="578">
        <v>107900</v>
      </c>
      <c r="I161" s="578">
        <v>107869</v>
      </c>
      <c r="J161" s="579">
        <f t="shared" si="4"/>
        <v>99.97126969416126</v>
      </c>
      <c r="K161" s="579">
        <f t="shared" si="5"/>
        <v>99.97126969416126</v>
      </c>
    </row>
    <row r="162" spans="1:11" s="566" customFormat="1" ht="12.75" outlineLevel="2">
      <c r="A162" s="576"/>
      <c r="B162" s="594" t="s">
        <v>414</v>
      </c>
      <c r="C162" s="576"/>
      <c r="D162" s="576"/>
      <c r="E162" s="576"/>
      <c r="F162" s="576"/>
      <c r="G162" s="581">
        <f>SUBTOTAL(9,G161:G161)</f>
        <v>107900</v>
      </c>
      <c r="H162" s="581">
        <f>SUBTOTAL(9,H161:H161)</f>
        <v>107900</v>
      </c>
      <c r="I162" s="581">
        <f>SUBTOTAL(9,I161:I161)</f>
        <v>107869</v>
      </c>
      <c r="J162" s="582">
        <f t="shared" si="4"/>
        <v>99.97126969416126</v>
      </c>
      <c r="K162" s="582">
        <f t="shared" si="5"/>
        <v>99.97126969416126</v>
      </c>
    </row>
    <row r="163" spans="1:11" s="566" customFormat="1" ht="12.75" outlineLevel="3">
      <c r="A163" s="576">
        <v>5100</v>
      </c>
      <c r="B163" s="576">
        <v>3725</v>
      </c>
      <c r="C163" s="576" t="s">
        <v>415</v>
      </c>
      <c r="D163" s="576">
        <v>5169</v>
      </c>
      <c r="E163" s="576" t="s">
        <v>330</v>
      </c>
      <c r="F163" s="576"/>
      <c r="G163" s="578">
        <f>93621+30000</f>
        <v>123621</v>
      </c>
      <c r="H163" s="578">
        <v>123621</v>
      </c>
      <c r="I163" s="578">
        <v>123589</v>
      </c>
      <c r="J163" s="579">
        <f t="shared" si="4"/>
        <v>99.97411443039613</v>
      </c>
      <c r="K163" s="579">
        <f t="shared" si="5"/>
        <v>99.97411443039613</v>
      </c>
    </row>
    <row r="164" spans="1:11" s="566" customFormat="1" ht="12.75" outlineLevel="3">
      <c r="A164" s="576">
        <v>5100</v>
      </c>
      <c r="B164" s="576">
        <v>3725</v>
      </c>
      <c r="C164" s="576" t="s">
        <v>415</v>
      </c>
      <c r="D164" s="576">
        <v>5171</v>
      </c>
      <c r="E164" s="576" t="s">
        <v>357</v>
      </c>
      <c r="F164" s="576"/>
      <c r="G164" s="578"/>
      <c r="H164" s="578">
        <v>1665</v>
      </c>
      <c r="I164" s="578">
        <v>1012</v>
      </c>
      <c r="J164" s="579"/>
      <c r="K164" s="579">
        <f t="shared" si="5"/>
        <v>60.78078078078079</v>
      </c>
    </row>
    <row r="165" spans="1:11" s="566" customFormat="1" ht="12.75" outlineLevel="2">
      <c r="A165" s="576"/>
      <c r="B165" s="594" t="s">
        <v>416</v>
      </c>
      <c r="C165" s="576"/>
      <c r="D165" s="576"/>
      <c r="E165" s="576"/>
      <c r="F165" s="576"/>
      <c r="G165" s="581">
        <f>SUBTOTAL(9,G163:G164)</f>
        <v>123621</v>
      </c>
      <c r="H165" s="581">
        <f>SUBTOTAL(9,H163:H164)</f>
        <v>125286</v>
      </c>
      <c r="I165" s="581">
        <f>SUBTOTAL(9,I163:I164)</f>
        <v>124601</v>
      </c>
      <c r="J165" s="582">
        <f>+I165/G165*100</f>
        <v>100.79274556911852</v>
      </c>
      <c r="K165" s="582">
        <f t="shared" si="5"/>
        <v>99.4532509617994</v>
      </c>
    </row>
    <row r="166" spans="1:11" s="566" customFormat="1" ht="12.75" outlineLevel="3">
      <c r="A166" s="576">
        <v>5100</v>
      </c>
      <c r="B166" s="576">
        <v>3729</v>
      </c>
      <c r="C166" s="576" t="s">
        <v>264</v>
      </c>
      <c r="D166" s="576">
        <v>5169</v>
      </c>
      <c r="E166" s="576" t="s">
        <v>330</v>
      </c>
      <c r="F166" s="576"/>
      <c r="G166" s="578">
        <f>6600+2000</f>
        <v>8600</v>
      </c>
      <c r="H166" s="578">
        <v>8600</v>
      </c>
      <c r="I166" s="578">
        <v>8536</v>
      </c>
      <c r="J166" s="579">
        <f t="shared" si="4"/>
        <v>99.25581395348837</v>
      </c>
      <c r="K166" s="579">
        <f t="shared" si="5"/>
        <v>99.25581395348837</v>
      </c>
    </row>
    <row r="167" spans="1:11" s="566" customFormat="1" ht="12.75" outlineLevel="2">
      <c r="A167" s="576"/>
      <c r="B167" s="594" t="s">
        <v>417</v>
      </c>
      <c r="C167" s="576"/>
      <c r="D167" s="576"/>
      <c r="E167" s="576"/>
      <c r="F167" s="576"/>
      <c r="G167" s="581">
        <f>SUBTOTAL(9,G166:G166)</f>
        <v>8600</v>
      </c>
      <c r="H167" s="581">
        <f>SUBTOTAL(9,H166:H166)</f>
        <v>8600</v>
      </c>
      <c r="I167" s="581">
        <f>SUBTOTAL(9,I166:I166)</f>
        <v>8536</v>
      </c>
      <c r="J167" s="582">
        <f t="shared" si="4"/>
        <v>99.25581395348837</v>
      </c>
      <c r="K167" s="582">
        <f t="shared" si="5"/>
        <v>99.25581395348837</v>
      </c>
    </row>
    <row r="168" spans="1:11" s="566" customFormat="1" ht="12.75" outlineLevel="3">
      <c r="A168" s="576">
        <v>5100</v>
      </c>
      <c r="B168" s="576">
        <v>3733</v>
      </c>
      <c r="C168" s="576" t="s">
        <v>265</v>
      </c>
      <c r="D168" s="576">
        <v>5169</v>
      </c>
      <c r="E168" s="576" t="s">
        <v>330</v>
      </c>
      <c r="F168" s="576"/>
      <c r="G168" s="578">
        <v>250</v>
      </c>
      <c r="H168" s="578">
        <v>250</v>
      </c>
      <c r="I168" s="578">
        <v>218</v>
      </c>
      <c r="J168" s="579">
        <f t="shared" si="4"/>
        <v>87.2</v>
      </c>
      <c r="K168" s="579">
        <f t="shared" si="5"/>
        <v>87.2</v>
      </c>
    </row>
    <row r="169" spans="1:11" s="566" customFormat="1" ht="12.75" outlineLevel="2">
      <c r="A169" s="576"/>
      <c r="B169" s="594" t="s">
        <v>418</v>
      </c>
      <c r="C169" s="576"/>
      <c r="D169" s="576"/>
      <c r="E169" s="576"/>
      <c r="F169" s="576"/>
      <c r="G169" s="581">
        <f>SUBTOTAL(9,G168:G168)</f>
        <v>250</v>
      </c>
      <c r="H169" s="581">
        <f>SUBTOTAL(9,H168:H168)</f>
        <v>250</v>
      </c>
      <c r="I169" s="581">
        <f>SUBTOTAL(9,I168:I168)</f>
        <v>218</v>
      </c>
      <c r="J169" s="582">
        <f t="shared" si="4"/>
        <v>87.2</v>
      </c>
      <c r="K169" s="582">
        <f t="shared" si="5"/>
        <v>87.2</v>
      </c>
    </row>
    <row r="170" spans="1:11" s="566" customFormat="1" ht="12.75" outlineLevel="3">
      <c r="A170" s="576">
        <v>5100</v>
      </c>
      <c r="B170" s="576">
        <v>3739</v>
      </c>
      <c r="C170" s="576" t="s">
        <v>419</v>
      </c>
      <c r="D170" s="576">
        <v>5166</v>
      </c>
      <c r="E170" s="576" t="s">
        <v>355</v>
      </c>
      <c r="F170" s="576"/>
      <c r="G170" s="578">
        <v>350</v>
      </c>
      <c r="H170" s="578">
        <v>350</v>
      </c>
      <c r="I170" s="578">
        <v>161</v>
      </c>
      <c r="J170" s="579">
        <f t="shared" si="4"/>
        <v>46</v>
      </c>
      <c r="K170" s="579">
        <f t="shared" si="5"/>
        <v>46</v>
      </c>
    </row>
    <row r="171" spans="1:11" s="566" customFormat="1" ht="12.75" outlineLevel="3">
      <c r="A171" s="576">
        <v>5100</v>
      </c>
      <c r="B171" s="576">
        <v>3739</v>
      </c>
      <c r="C171" s="576" t="s">
        <v>419</v>
      </c>
      <c r="D171" s="576">
        <v>5169</v>
      </c>
      <c r="E171" s="576" t="s">
        <v>330</v>
      </c>
      <c r="F171" s="576"/>
      <c r="G171" s="578">
        <v>1960</v>
      </c>
      <c r="H171" s="578">
        <v>1960</v>
      </c>
      <c r="I171" s="578">
        <v>236</v>
      </c>
      <c r="J171" s="579">
        <f t="shared" si="4"/>
        <v>12.040816326530612</v>
      </c>
      <c r="K171" s="579">
        <f t="shared" si="5"/>
        <v>12.040816326530612</v>
      </c>
    </row>
    <row r="172" spans="1:11" s="566" customFormat="1" ht="12.75" outlineLevel="2">
      <c r="A172" s="576"/>
      <c r="B172" s="594" t="s">
        <v>420</v>
      </c>
      <c r="C172" s="576"/>
      <c r="D172" s="576"/>
      <c r="E172" s="576"/>
      <c r="F172" s="576"/>
      <c r="G172" s="581">
        <f>SUBTOTAL(9,G170:G171)</f>
        <v>2310</v>
      </c>
      <c r="H172" s="581">
        <f>SUBTOTAL(9,H170:H171)</f>
        <v>2310</v>
      </c>
      <c r="I172" s="581">
        <f>SUBTOTAL(9,I170:I171)</f>
        <v>397</v>
      </c>
      <c r="J172" s="582">
        <f t="shared" si="4"/>
        <v>17.186147186147185</v>
      </c>
      <c r="K172" s="582">
        <f t="shared" si="5"/>
        <v>17.186147186147185</v>
      </c>
    </row>
    <row r="173" spans="1:11" s="566" customFormat="1" ht="12.75" outlineLevel="3">
      <c r="A173" s="576">
        <v>5100</v>
      </c>
      <c r="B173" s="576">
        <v>3741</v>
      </c>
      <c r="C173" s="576" t="s">
        <v>231</v>
      </c>
      <c r="D173" s="576">
        <v>5169</v>
      </c>
      <c r="E173" s="576" t="s">
        <v>330</v>
      </c>
      <c r="F173" s="576"/>
      <c r="G173" s="578">
        <v>550</v>
      </c>
      <c r="H173" s="578">
        <v>550</v>
      </c>
      <c r="I173" s="578">
        <v>448</v>
      </c>
      <c r="J173" s="579">
        <f t="shared" si="4"/>
        <v>81.45454545454545</v>
      </c>
      <c r="K173" s="579">
        <f t="shared" si="5"/>
        <v>81.45454545454545</v>
      </c>
    </row>
    <row r="174" spans="1:11" s="566" customFormat="1" ht="12.75" outlineLevel="3">
      <c r="A174" s="576">
        <v>5100</v>
      </c>
      <c r="B174" s="576">
        <v>3741</v>
      </c>
      <c r="C174" s="576" t="s">
        <v>231</v>
      </c>
      <c r="D174" s="576">
        <v>5331</v>
      </c>
      <c r="E174" s="583" t="s">
        <v>409</v>
      </c>
      <c r="F174" s="576" t="s">
        <v>421</v>
      </c>
      <c r="G174" s="578">
        <v>29900</v>
      </c>
      <c r="H174" s="578">
        <v>29201</v>
      </c>
      <c r="I174" s="578">
        <v>29201</v>
      </c>
      <c r="J174" s="579">
        <f t="shared" si="4"/>
        <v>97.66220735785953</v>
      </c>
      <c r="K174" s="579">
        <f t="shared" si="5"/>
        <v>100</v>
      </c>
    </row>
    <row r="175" spans="1:11" s="566" customFormat="1" ht="12.75" outlineLevel="2">
      <c r="A175" s="576"/>
      <c r="B175" s="594" t="s">
        <v>422</v>
      </c>
      <c r="C175" s="576"/>
      <c r="D175" s="576"/>
      <c r="E175" s="583"/>
      <c r="F175" s="576"/>
      <c r="G175" s="581">
        <f>SUBTOTAL(9,G173:G174)</f>
        <v>30450</v>
      </c>
      <c r="H175" s="581">
        <f>SUBTOTAL(9,H173:H174)</f>
        <v>29751</v>
      </c>
      <c r="I175" s="581">
        <f>SUBTOTAL(9,I173:I174)</f>
        <v>29649</v>
      </c>
      <c r="J175" s="582">
        <f t="shared" si="4"/>
        <v>97.36945812807882</v>
      </c>
      <c r="K175" s="582">
        <f t="shared" si="5"/>
        <v>99.65715438136533</v>
      </c>
    </row>
    <row r="176" spans="1:11" s="566" customFormat="1" ht="12.75" outlineLevel="3">
      <c r="A176" s="576">
        <v>5100</v>
      </c>
      <c r="B176" s="576">
        <v>3742</v>
      </c>
      <c r="C176" s="576" t="s">
        <v>232</v>
      </c>
      <c r="D176" s="576">
        <v>5166</v>
      </c>
      <c r="E176" s="576" t="s">
        <v>355</v>
      </c>
      <c r="F176" s="576"/>
      <c r="G176" s="578">
        <v>20</v>
      </c>
      <c r="H176" s="578">
        <v>20</v>
      </c>
      <c r="I176" s="578">
        <v>1</v>
      </c>
      <c r="J176" s="579">
        <f t="shared" si="4"/>
        <v>5</v>
      </c>
      <c r="K176" s="579">
        <f t="shared" si="5"/>
        <v>5</v>
      </c>
    </row>
    <row r="177" spans="1:11" s="566" customFormat="1" ht="12.75" outlineLevel="3">
      <c r="A177" s="576">
        <v>5100</v>
      </c>
      <c r="B177" s="576">
        <v>3742</v>
      </c>
      <c r="C177" s="576" t="s">
        <v>232</v>
      </c>
      <c r="D177" s="576">
        <v>5168</v>
      </c>
      <c r="E177" s="576" t="s">
        <v>381</v>
      </c>
      <c r="F177" s="576"/>
      <c r="G177" s="578">
        <v>100</v>
      </c>
      <c r="H177" s="578">
        <v>100</v>
      </c>
      <c r="I177" s="578">
        <v>99</v>
      </c>
      <c r="J177" s="579">
        <f t="shared" si="4"/>
        <v>99</v>
      </c>
      <c r="K177" s="579">
        <f t="shared" si="5"/>
        <v>99</v>
      </c>
    </row>
    <row r="178" spans="1:11" s="566" customFormat="1" ht="12.75" outlineLevel="3">
      <c r="A178" s="576">
        <v>5100</v>
      </c>
      <c r="B178" s="576">
        <v>3742</v>
      </c>
      <c r="C178" s="576" t="s">
        <v>232</v>
      </c>
      <c r="D178" s="576">
        <v>5169</v>
      </c>
      <c r="E178" s="576" t="s">
        <v>330</v>
      </c>
      <c r="F178" s="576"/>
      <c r="G178" s="578">
        <v>1350</v>
      </c>
      <c r="H178" s="578">
        <v>1350</v>
      </c>
      <c r="I178" s="578">
        <v>1270</v>
      </c>
      <c r="J178" s="579">
        <f t="shared" si="4"/>
        <v>94.07407407407408</v>
      </c>
      <c r="K178" s="579">
        <f t="shared" si="5"/>
        <v>94.07407407407408</v>
      </c>
    </row>
    <row r="179" spans="1:11" s="566" customFormat="1" ht="12.75" outlineLevel="2">
      <c r="A179" s="576"/>
      <c r="B179" s="594" t="s">
        <v>423</v>
      </c>
      <c r="C179" s="576"/>
      <c r="D179" s="576"/>
      <c r="E179" s="576"/>
      <c r="F179" s="576"/>
      <c r="G179" s="581">
        <f>SUBTOTAL(9,G176:G178)</f>
        <v>1470</v>
      </c>
      <c r="H179" s="581">
        <f>SUBTOTAL(9,H176:H178)</f>
        <v>1470</v>
      </c>
      <c r="I179" s="581">
        <f>SUBTOTAL(9,I176:I178)</f>
        <v>1370</v>
      </c>
      <c r="J179" s="582"/>
      <c r="K179" s="582">
        <f t="shared" si="5"/>
        <v>93.19727891156462</v>
      </c>
    </row>
    <row r="180" spans="1:11" s="566" customFormat="1" ht="12.75" outlineLevel="3">
      <c r="A180" s="576">
        <v>5100</v>
      </c>
      <c r="B180" s="576">
        <v>3745</v>
      </c>
      <c r="C180" s="576" t="s">
        <v>424</v>
      </c>
      <c r="D180" s="576">
        <v>5166</v>
      </c>
      <c r="E180" s="576" t="s">
        <v>355</v>
      </c>
      <c r="F180" s="576"/>
      <c r="G180" s="578">
        <v>100</v>
      </c>
      <c r="H180" s="578">
        <v>100</v>
      </c>
      <c r="I180" s="578">
        <v>16</v>
      </c>
      <c r="J180" s="579">
        <f t="shared" si="4"/>
        <v>16</v>
      </c>
      <c r="K180" s="579">
        <f t="shared" si="5"/>
        <v>16</v>
      </c>
    </row>
    <row r="181" spans="1:11" s="566" customFormat="1" ht="12.75" outlineLevel="3">
      <c r="A181" s="576">
        <v>5100</v>
      </c>
      <c r="B181" s="576">
        <v>3745</v>
      </c>
      <c r="C181" s="576" t="s">
        <v>424</v>
      </c>
      <c r="D181" s="576">
        <v>5168</v>
      </c>
      <c r="E181" s="576" t="s">
        <v>381</v>
      </c>
      <c r="F181" s="576"/>
      <c r="G181" s="578">
        <v>100</v>
      </c>
      <c r="H181" s="578">
        <v>20</v>
      </c>
      <c r="I181" s="578"/>
      <c r="J181" s="579"/>
      <c r="K181" s="579"/>
    </row>
    <row r="182" spans="1:11" s="566" customFormat="1" ht="12.75" outlineLevel="3">
      <c r="A182" s="576">
        <v>5100</v>
      </c>
      <c r="B182" s="576">
        <v>3745</v>
      </c>
      <c r="C182" s="576" t="s">
        <v>424</v>
      </c>
      <c r="D182" s="576">
        <v>5169</v>
      </c>
      <c r="E182" s="576" t="s">
        <v>330</v>
      </c>
      <c r="F182" s="576"/>
      <c r="G182" s="578">
        <v>100</v>
      </c>
      <c r="H182" s="578">
        <v>180</v>
      </c>
      <c r="I182" s="578">
        <v>151</v>
      </c>
      <c r="J182" s="579">
        <f t="shared" si="4"/>
        <v>151</v>
      </c>
      <c r="K182" s="579">
        <f t="shared" si="5"/>
        <v>83.88888888888889</v>
      </c>
    </row>
    <row r="183" spans="1:11" s="566" customFormat="1" ht="12.75" outlineLevel="3">
      <c r="A183" s="576">
        <v>5100</v>
      </c>
      <c r="B183" s="576">
        <v>3745</v>
      </c>
      <c r="C183" s="576" t="s">
        <v>424</v>
      </c>
      <c r="D183" s="576">
        <v>5331</v>
      </c>
      <c r="E183" s="583" t="s">
        <v>409</v>
      </c>
      <c r="F183" s="576" t="s">
        <v>126</v>
      </c>
      <c r="G183" s="578">
        <v>14852</v>
      </c>
      <c r="H183" s="578">
        <v>15895</v>
      </c>
      <c r="I183" s="578">
        <v>15895</v>
      </c>
      <c r="J183" s="579">
        <f t="shared" si="4"/>
        <v>107.02262321572853</v>
      </c>
      <c r="K183" s="579">
        <f t="shared" si="5"/>
        <v>100</v>
      </c>
    </row>
    <row r="184" spans="1:11" s="566" customFormat="1" ht="12.75" outlineLevel="2">
      <c r="A184" s="576"/>
      <c r="B184" s="594" t="s">
        <v>425</v>
      </c>
      <c r="C184" s="576"/>
      <c r="D184" s="576"/>
      <c r="E184" s="583"/>
      <c r="F184" s="576"/>
      <c r="G184" s="581">
        <f>SUBTOTAL(9,G180:G183)</f>
        <v>15152</v>
      </c>
      <c r="H184" s="581">
        <f>SUBTOTAL(9,H180:H183)</f>
        <v>16195</v>
      </c>
      <c r="I184" s="581">
        <f>SUBTOTAL(9,I180:I183)</f>
        <v>16062</v>
      </c>
      <c r="J184" s="582">
        <f t="shared" si="4"/>
        <v>106.00580781414995</v>
      </c>
      <c r="K184" s="582">
        <f t="shared" si="5"/>
        <v>99.17875887619635</v>
      </c>
    </row>
    <row r="185" spans="1:11" s="566" customFormat="1" ht="12.75" outlineLevel="3">
      <c r="A185" s="576">
        <v>5100</v>
      </c>
      <c r="B185" s="576">
        <v>3780</v>
      </c>
      <c r="C185" s="576" t="s">
        <v>267</v>
      </c>
      <c r="D185" s="576">
        <v>5169</v>
      </c>
      <c r="E185" s="576" t="s">
        <v>330</v>
      </c>
      <c r="F185" s="576"/>
      <c r="G185" s="578">
        <v>60</v>
      </c>
      <c r="H185" s="578">
        <v>60</v>
      </c>
      <c r="I185" s="578"/>
      <c r="J185" s="579"/>
      <c r="K185" s="579"/>
    </row>
    <row r="186" spans="1:11" s="566" customFormat="1" ht="12.75" outlineLevel="2">
      <c r="A186" s="576"/>
      <c r="B186" s="594" t="s">
        <v>426</v>
      </c>
      <c r="C186" s="576"/>
      <c r="D186" s="576"/>
      <c r="E186" s="576"/>
      <c r="F186" s="576"/>
      <c r="G186" s="581">
        <f>SUBTOTAL(9,G185:G185)</f>
        <v>60</v>
      </c>
      <c r="H186" s="581">
        <f>SUBTOTAL(9,H185:H185)</f>
        <v>60</v>
      </c>
      <c r="I186" s="581"/>
      <c r="J186" s="582"/>
      <c r="K186" s="582"/>
    </row>
    <row r="187" spans="1:11" s="566" customFormat="1" ht="12.75" outlineLevel="3">
      <c r="A187" s="576">
        <v>5100</v>
      </c>
      <c r="B187" s="576">
        <v>3792</v>
      </c>
      <c r="C187" s="576" t="s">
        <v>268</v>
      </c>
      <c r="D187" s="576">
        <v>5112</v>
      </c>
      <c r="E187" s="576" t="s">
        <v>334</v>
      </c>
      <c r="F187" s="576"/>
      <c r="G187" s="578">
        <v>5</v>
      </c>
      <c r="H187" s="578">
        <v>5</v>
      </c>
      <c r="I187" s="578"/>
      <c r="J187" s="579"/>
      <c r="K187" s="579"/>
    </row>
    <row r="188" spans="1:11" s="566" customFormat="1" ht="12.75" outlineLevel="3">
      <c r="A188" s="576">
        <v>5100</v>
      </c>
      <c r="B188" s="576">
        <v>3792</v>
      </c>
      <c r="C188" s="576" t="s">
        <v>268</v>
      </c>
      <c r="D188" s="576">
        <v>5136</v>
      </c>
      <c r="E188" s="576" t="s">
        <v>328</v>
      </c>
      <c r="F188" s="576"/>
      <c r="G188" s="578">
        <v>180</v>
      </c>
      <c r="H188" s="578">
        <v>180</v>
      </c>
      <c r="I188" s="578">
        <v>177</v>
      </c>
      <c r="J188" s="579">
        <f t="shared" si="4"/>
        <v>98.33333333333333</v>
      </c>
      <c r="K188" s="579">
        <f t="shared" si="5"/>
        <v>98.33333333333333</v>
      </c>
    </row>
    <row r="189" spans="1:11" s="566" customFormat="1" ht="12.75" outlineLevel="3">
      <c r="A189" s="576">
        <v>5100</v>
      </c>
      <c r="B189" s="576">
        <v>3792</v>
      </c>
      <c r="C189" s="576" t="s">
        <v>268</v>
      </c>
      <c r="D189" s="576">
        <v>5169</v>
      </c>
      <c r="E189" s="576" t="s">
        <v>330</v>
      </c>
      <c r="F189" s="576"/>
      <c r="G189" s="578">
        <v>405</v>
      </c>
      <c r="H189" s="578">
        <v>405</v>
      </c>
      <c r="I189" s="578">
        <v>354</v>
      </c>
      <c r="J189" s="579">
        <f t="shared" si="4"/>
        <v>87.4074074074074</v>
      </c>
      <c r="K189" s="579">
        <f t="shared" si="5"/>
        <v>87.4074074074074</v>
      </c>
    </row>
    <row r="190" spans="1:11" s="566" customFormat="1" ht="12.75" outlineLevel="3">
      <c r="A190" s="576">
        <v>5100</v>
      </c>
      <c r="B190" s="576">
        <v>3792</v>
      </c>
      <c r="C190" s="576" t="s">
        <v>268</v>
      </c>
      <c r="D190" s="576">
        <v>5221</v>
      </c>
      <c r="E190" s="585" t="s">
        <v>427</v>
      </c>
      <c r="F190" s="576"/>
      <c r="G190" s="578"/>
      <c r="H190" s="578">
        <v>8</v>
      </c>
      <c r="I190" s="578">
        <v>8</v>
      </c>
      <c r="J190" s="579"/>
      <c r="K190" s="579">
        <f t="shared" si="5"/>
        <v>100</v>
      </c>
    </row>
    <row r="191" spans="1:11" s="566" customFormat="1" ht="12.75" outlineLevel="3">
      <c r="A191" s="576">
        <v>5100</v>
      </c>
      <c r="B191" s="576">
        <v>3792</v>
      </c>
      <c r="C191" s="576" t="s">
        <v>268</v>
      </c>
      <c r="D191" s="576">
        <v>5222</v>
      </c>
      <c r="E191" s="583" t="s">
        <v>428</v>
      </c>
      <c r="F191" s="576"/>
      <c r="G191" s="578">
        <v>300</v>
      </c>
      <c r="H191" s="578">
        <v>246</v>
      </c>
      <c r="I191" s="578">
        <v>246</v>
      </c>
      <c r="J191" s="579">
        <f t="shared" si="4"/>
        <v>82</v>
      </c>
      <c r="K191" s="579">
        <f t="shared" si="5"/>
        <v>100</v>
      </c>
    </row>
    <row r="192" spans="1:11" s="566" customFormat="1" ht="12.75" outlineLevel="3">
      <c r="A192" s="576">
        <v>5100</v>
      </c>
      <c r="B192" s="576">
        <v>3792</v>
      </c>
      <c r="C192" s="576" t="s">
        <v>268</v>
      </c>
      <c r="D192" s="576">
        <v>5223</v>
      </c>
      <c r="E192" s="576" t="s">
        <v>429</v>
      </c>
      <c r="F192" s="576"/>
      <c r="G192" s="578"/>
      <c r="H192" s="578">
        <v>2</v>
      </c>
      <c r="I192" s="578">
        <v>2</v>
      </c>
      <c r="J192" s="579"/>
      <c r="K192" s="579">
        <f t="shared" si="5"/>
        <v>100</v>
      </c>
    </row>
    <row r="193" spans="1:11" s="566" customFormat="1" ht="12.75" outlineLevel="3">
      <c r="A193" s="576">
        <v>5100</v>
      </c>
      <c r="B193" s="576">
        <v>3792</v>
      </c>
      <c r="C193" s="576" t="s">
        <v>268</v>
      </c>
      <c r="D193" s="576">
        <v>5229</v>
      </c>
      <c r="E193" s="577" t="s">
        <v>363</v>
      </c>
      <c r="F193" s="576"/>
      <c r="G193" s="578"/>
      <c r="H193" s="578">
        <v>44</v>
      </c>
      <c r="I193" s="578">
        <v>44</v>
      </c>
      <c r="J193" s="579"/>
      <c r="K193" s="579">
        <f t="shared" si="5"/>
        <v>100</v>
      </c>
    </row>
    <row r="194" spans="1:11" s="566" customFormat="1" ht="12.75" outlineLevel="2">
      <c r="A194" s="576"/>
      <c r="B194" s="594" t="s">
        <v>430</v>
      </c>
      <c r="C194" s="576"/>
      <c r="D194" s="576"/>
      <c r="E194" s="577"/>
      <c r="F194" s="576"/>
      <c r="G194" s="581">
        <f>SUBTOTAL(9,G187:G193)</f>
        <v>890</v>
      </c>
      <c r="H194" s="581">
        <f>SUBTOTAL(9,H187:H193)</f>
        <v>890</v>
      </c>
      <c r="I194" s="581">
        <f>SUBTOTAL(9,I187:I193)</f>
        <v>831</v>
      </c>
      <c r="J194" s="582">
        <f>+I194/G194*100</f>
        <v>93.37078651685393</v>
      </c>
      <c r="K194" s="582">
        <f t="shared" si="5"/>
        <v>93.37078651685393</v>
      </c>
    </row>
    <row r="195" spans="1:11" s="566" customFormat="1" ht="12.75" outlineLevel="3">
      <c r="A195" s="576">
        <v>5100</v>
      </c>
      <c r="B195" s="576">
        <v>6402</v>
      </c>
      <c r="C195" s="576" t="s">
        <v>44</v>
      </c>
      <c r="D195" s="576">
        <v>5365</v>
      </c>
      <c r="E195" s="576" t="s">
        <v>431</v>
      </c>
      <c r="F195" s="576"/>
      <c r="G195" s="578"/>
      <c r="H195" s="578">
        <v>165</v>
      </c>
      <c r="I195" s="578">
        <v>157</v>
      </c>
      <c r="J195" s="579"/>
      <c r="K195" s="579">
        <f t="shared" si="5"/>
        <v>95.15151515151516</v>
      </c>
    </row>
    <row r="196" spans="1:11" s="566" customFormat="1" ht="12.75" outlineLevel="2">
      <c r="A196" s="576"/>
      <c r="B196" s="594" t="s">
        <v>399</v>
      </c>
      <c r="C196" s="576"/>
      <c r="D196" s="576"/>
      <c r="E196" s="576"/>
      <c r="F196" s="576"/>
      <c r="G196" s="581"/>
      <c r="H196" s="581">
        <f>SUBTOTAL(9,H195:H195)</f>
        <v>165</v>
      </c>
      <c r="I196" s="581">
        <f>SUBTOTAL(9,I195:I195)</f>
        <v>157</v>
      </c>
      <c r="J196" s="582"/>
      <c r="K196" s="582">
        <f t="shared" si="5"/>
        <v>95.15151515151516</v>
      </c>
    </row>
    <row r="197" spans="1:11" s="566" customFormat="1" ht="13.5" outlineLevel="1" thickBot="1">
      <c r="A197" s="586" t="s">
        <v>432</v>
      </c>
      <c r="B197" s="587"/>
      <c r="C197" s="587"/>
      <c r="D197" s="587"/>
      <c r="E197" s="587"/>
      <c r="F197" s="587"/>
      <c r="G197" s="588">
        <f>SUBTOTAL(9,G143:G195)</f>
        <v>318053</v>
      </c>
      <c r="H197" s="588">
        <f>SUBTOTAL(9,H143:H195)</f>
        <v>323556</v>
      </c>
      <c r="I197" s="588">
        <f>SUBTOTAL(9,I143:I195)</f>
        <v>318949</v>
      </c>
      <c r="J197" s="589">
        <f>+I197/G197*100</f>
        <v>100.28171405394698</v>
      </c>
      <c r="K197" s="589">
        <f t="shared" si="5"/>
        <v>98.5761351976165</v>
      </c>
    </row>
    <row r="198" spans="1:11" s="566" customFormat="1" ht="12.75" outlineLevel="1">
      <c r="A198" s="594"/>
      <c r="B198" s="576"/>
      <c r="C198" s="576"/>
      <c r="D198" s="576"/>
      <c r="E198" s="576"/>
      <c r="F198" s="576"/>
      <c r="G198" s="581"/>
      <c r="H198" s="581"/>
      <c r="I198" s="581"/>
      <c r="J198" s="582"/>
      <c r="K198" s="582"/>
    </row>
    <row r="199" spans="1:11" s="566" customFormat="1" ht="15.75" outlineLevel="1">
      <c r="A199" s="593" t="s">
        <v>207</v>
      </c>
      <c r="B199" s="576"/>
      <c r="C199" s="576"/>
      <c r="D199" s="576"/>
      <c r="E199" s="576"/>
      <c r="F199" s="576"/>
      <c r="G199" s="581"/>
      <c r="H199" s="581"/>
      <c r="I199" s="581"/>
      <c r="J199" s="582"/>
      <c r="K199" s="582"/>
    </row>
    <row r="200" spans="1:11" s="566" customFormat="1" ht="12.75" outlineLevel="3">
      <c r="A200" s="585">
        <v>5200</v>
      </c>
      <c r="B200" s="585">
        <v>1014</v>
      </c>
      <c r="C200" s="585" t="s">
        <v>405</v>
      </c>
      <c r="D200" s="585">
        <v>5169</v>
      </c>
      <c r="E200" s="576" t="s">
        <v>330</v>
      </c>
      <c r="F200" s="585"/>
      <c r="G200" s="602">
        <v>50</v>
      </c>
      <c r="H200" s="602">
        <v>50</v>
      </c>
      <c r="I200" s="602"/>
      <c r="J200" s="579"/>
      <c r="K200" s="579"/>
    </row>
    <row r="201" spans="1:11" s="566" customFormat="1" ht="12.75" outlineLevel="2">
      <c r="A201" s="585"/>
      <c r="B201" s="603" t="s">
        <v>406</v>
      </c>
      <c r="C201" s="585"/>
      <c r="D201" s="585"/>
      <c r="E201" s="576"/>
      <c r="F201" s="585"/>
      <c r="G201" s="581">
        <f>SUBTOTAL(9,G200:G200)</f>
        <v>50</v>
      </c>
      <c r="H201" s="581">
        <f>SUBTOTAL(9,H200:H200)</f>
        <v>50</v>
      </c>
      <c r="I201" s="581"/>
      <c r="J201" s="582"/>
      <c r="K201" s="582"/>
    </row>
    <row r="202" spans="1:11" s="566" customFormat="1" ht="12.75" outlineLevel="3">
      <c r="A202" s="585">
        <v>5200</v>
      </c>
      <c r="B202" s="585">
        <v>1037</v>
      </c>
      <c r="C202" s="585" t="s">
        <v>270</v>
      </c>
      <c r="D202" s="585">
        <v>5169</v>
      </c>
      <c r="E202" s="576" t="s">
        <v>330</v>
      </c>
      <c r="F202" s="585"/>
      <c r="G202" s="602">
        <v>10</v>
      </c>
      <c r="H202" s="602">
        <v>10</v>
      </c>
      <c r="I202" s="602">
        <v>9</v>
      </c>
      <c r="J202" s="579">
        <f t="shared" si="4"/>
        <v>90</v>
      </c>
      <c r="K202" s="579">
        <f t="shared" si="5"/>
        <v>90</v>
      </c>
    </row>
    <row r="203" spans="1:11" s="566" customFormat="1" ht="12.75" outlineLevel="3">
      <c r="A203" s="585">
        <v>5200</v>
      </c>
      <c r="B203" s="585">
        <v>1037</v>
      </c>
      <c r="C203" s="585" t="s">
        <v>270</v>
      </c>
      <c r="D203" s="585">
        <v>5213</v>
      </c>
      <c r="E203" s="585" t="s">
        <v>433</v>
      </c>
      <c r="F203" s="585"/>
      <c r="G203" s="602"/>
      <c r="H203" s="602">
        <v>18</v>
      </c>
      <c r="I203" s="602">
        <v>18</v>
      </c>
      <c r="J203" s="579"/>
      <c r="K203" s="579">
        <f t="shared" si="5"/>
        <v>100</v>
      </c>
    </row>
    <row r="204" spans="1:11" s="566" customFormat="1" ht="12.75" outlineLevel="2">
      <c r="A204" s="585"/>
      <c r="B204" s="603" t="s">
        <v>434</v>
      </c>
      <c r="C204" s="585"/>
      <c r="D204" s="585"/>
      <c r="E204" s="585"/>
      <c r="F204" s="585"/>
      <c r="G204" s="581">
        <f>SUBTOTAL(9,G202:G203)</f>
        <v>10</v>
      </c>
      <c r="H204" s="581">
        <f>SUBTOTAL(9,H202:H203)</f>
        <v>28</v>
      </c>
      <c r="I204" s="581">
        <f>SUBTOTAL(9,I202:I203)</f>
        <v>27</v>
      </c>
      <c r="J204" s="582"/>
      <c r="K204" s="582">
        <f t="shared" si="5"/>
        <v>96.42857142857143</v>
      </c>
    </row>
    <row r="205" spans="1:11" s="566" customFormat="1" ht="12.75" outlineLevel="3">
      <c r="A205" s="585">
        <v>5200</v>
      </c>
      <c r="B205" s="585">
        <v>1039</v>
      </c>
      <c r="C205" s="585" t="s">
        <v>72</v>
      </c>
      <c r="D205" s="585">
        <v>5169</v>
      </c>
      <c r="E205" s="576" t="s">
        <v>330</v>
      </c>
      <c r="F205" s="585"/>
      <c r="G205" s="602"/>
      <c r="H205" s="602">
        <v>224</v>
      </c>
      <c r="I205" s="602">
        <v>225</v>
      </c>
      <c r="J205" s="579"/>
      <c r="K205" s="579">
        <f t="shared" si="5"/>
        <v>100.44642857142858</v>
      </c>
    </row>
    <row r="206" spans="1:11" s="566" customFormat="1" ht="12.75" outlineLevel="2">
      <c r="A206" s="585"/>
      <c r="B206" s="603" t="s">
        <v>435</v>
      </c>
      <c r="C206" s="585"/>
      <c r="D206" s="585"/>
      <c r="E206" s="576"/>
      <c r="F206" s="585"/>
      <c r="G206" s="581"/>
      <c r="H206" s="581">
        <f>SUBTOTAL(9,H205:H205)</f>
        <v>224</v>
      </c>
      <c r="I206" s="581">
        <f>SUBTOTAL(9,I205:I205)</f>
        <v>225</v>
      </c>
      <c r="J206" s="582"/>
      <c r="K206" s="582">
        <f t="shared" si="5"/>
        <v>100.44642857142858</v>
      </c>
    </row>
    <row r="207" spans="1:11" s="566" customFormat="1" ht="12.75" outlineLevel="3">
      <c r="A207" s="585">
        <v>5200</v>
      </c>
      <c r="B207" s="585">
        <v>2310</v>
      </c>
      <c r="C207" s="576" t="s">
        <v>73</v>
      </c>
      <c r="D207" s="585">
        <v>5169</v>
      </c>
      <c r="E207" s="576" t="s">
        <v>330</v>
      </c>
      <c r="F207" s="585"/>
      <c r="G207" s="602">
        <v>100</v>
      </c>
      <c r="H207" s="602">
        <v>100</v>
      </c>
      <c r="I207" s="602"/>
      <c r="J207" s="579"/>
      <c r="K207" s="579"/>
    </row>
    <row r="208" spans="1:11" s="566" customFormat="1" ht="12.75" outlineLevel="2">
      <c r="A208" s="585"/>
      <c r="B208" s="603" t="s">
        <v>407</v>
      </c>
      <c r="C208" s="576"/>
      <c r="D208" s="585"/>
      <c r="E208" s="576"/>
      <c r="F208" s="585"/>
      <c r="G208" s="581">
        <f>SUBTOTAL(9,G207:G207)</f>
        <v>100</v>
      </c>
      <c r="H208" s="581">
        <f>SUBTOTAL(9,H207:H207)</f>
        <v>100</v>
      </c>
      <c r="I208" s="581"/>
      <c r="J208" s="582"/>
      <c r="K208" s="582"/>
    </row>
    <row r="209" spans="1:11" s="566" customFormat="1" ht="12.75" outlineLevel="3">
      <c r="A209" s="585">
        <v>5200</v>
      </c>
      <c r="B209" s="585">
        <v>3744</v>
      </c>
      <c r="C209" s="585" t="s">
        <v>271</v>
      </c>
      <c r="D209" s="585">
        <v>5139</v>
      </c>
      <c r="E209" s="576" t="s">
        <v>329</v>
      </c>
      <c r="F209" s="585"/>
      <c r="G209" s="602">
        <v>100</v>
      </c>
      <c r="H209" s="602">
        <v>100</v>
      </c>
      <c r="I209" s="602">
        <v>85</v>
      </c>
      <c r="J209" s="579">
        <f aca="true" t="shared" si="6" ref="J209:J277">+I209/G209*100</f>
        <v>85</v>
      </c>
      <c r="K209" s="579">
        <f aca="true" t="shared" si="7" ref="K209:K282">+I209/H209*100</f>
        <v>85</v>
      </c>
    </row>
    <row r="210" spans="1:11" s="566" customFormat="1" ht="12.75" outlineLevel="3">
      <c r="A210" s="585">
        <v>5200</v>
      </c>
      <c r="B210" s="585">
        <v>3744</v>
      </c>
      <c r="C210" s="585" t="s">
        <v>271</v>
      </c>
      <c r="D210" s="585">
        <v>5169</v>
      </c>
      <c r="E210" s="576" t="s">
        <v>330</v>
      </c>
      <c r="F210" s="585"/>
      <c r="G210" s="602">
        <v>400</v>
      </c>
      <c r="H210" s="602">
        <v>400</v>
      </c>
      <c r="I210" s="602"/>
      <c r="J210" s="579"/>
      <c r="K210" s="579"/>
    </row>
    <row r="211" spans="1:11" s="566" customFormat="1" ht="12.75" outlineLevel="2">
      <c r="A211" s="585"/>
      <c r="B211" s="603" t="s">
        <v>436</v>
      </c>
      <c r="C211" s="585"/>
      <c r="D211" s="585"/>
      <c r="E211" s="576"/>
      <c r="F211" s="585"/>
      <c r="G211" s="581">
        <f>SUBTOTAL(9,G209:G210)</f>
        <v>500</v>
      </c>
      <c r="H211" s="581">
        <f>SUBTOTAL(9,H209:H210)</f>
        <v>500</v>
      </c>
      <c r="I211" s="581">
        <f>SUBTOTAL(9,I209:I210)</f>
        <v>85</v>
      </c>
      <c r="J211" s="582">
        <f>+I211/G211*100</f>
        <v>17</v>
      </c>
      <c r="K211" s="582">
        <f>+I211/H211*100</f>
        <v>17</v>
      </c>
    </row>
    <row r="212" spans="1:11" s="566" customFormat="1" ht="12.75" outlineLevel="3">
      <c r="A212" s="585">
        <v>5200</v>
      </c>
      <c r="B212" s="585">
        <v>3745</v>
      </c>
      <c r="C212" s="576" t="s">
        <v>424</v>
      </c>
      <c r="D212" s="585">
        <v>5169</v>
      </c>
      <c r="E212" s="576" t="s">
        <v>330</v>
      </c>
      <c r="F212" s="585"/>
      <c r="G212" s="602">
        <v>7600</v>
      </c>
      <c r="H212" s="602">
        <v>8042</v>
      </c>
      <c r="I212" s="602">
        <v>7999</v>
      </c>
      <c r="J212" s="579">
        <f t="shared" si="6"/>
        <v>105.25</v>
      </c>
      <c r="K212" s="579">
        <f t="shared" si="7"/>
        <v>99.46530713752799</v>
      </c>
    </row>
    <row r="213" spans="1:11" s="566" customFormat="1" ht="12.75" outlineLevel="2">
      <c r="A213" s="585"/>
      <c r="B213" s="603" t="s">
        <v>425</v>
      </c>
      <c r="C213" s="576"/>
      <c r="D213" s="585"/>
      <c r="E213" s="576"/>
      <c r="F213" s="585"/>
      <c r="G213" s="581">
        <f>SUBTOTAL(9,G212:G212)</f>
        <v>7600</v>
      </c>
      <c r="H213" s="581">
        <f>SUBTOTAL(9,H212:H212)</f>
        <v>8042</v>
      </c>
      <c r="I213" s="581">
        <f>SUBTOTAL(9,I212:I212)</f>
        <v>7999</v>
      </c>
      <c r="J213" s="582">
        <f t="shared" si="6"/>
        <v>105.25</v>
      </c>
      <c r="K213" s="582">
        <f t="shared" si="7"/>
        <v>99.46530713752799</v>
      </c>
    </row>
    <row r="214" spans="1:11" s="566" customFormat="1" ht="13.5" outlineLevel="1" thickBot="1">
      <c r="A214" s="586" t="s">
        <v>437</v>
      </c>
      <c r="B214" s="587"/>
      <c r="C214" s="587"/>
      <c r="D214" s="587"/>
      <c r="E214" s="587"/>
      <c r="F214" s="587"/>
      <c r="G214" s="588">
        <f>SUBTOTAL(9,G200:G212)</f>
        <v>8260</v>
      </c>
      <c r="H214" s="588">
        <f>SUBTOTAL(9,H200:H212)</f>
        <v>8944</v>
      </c>
      <c r="I214" s="588">
        <f>SUBTOTAL(9,I200:I212)</f>
        <v>8336</v>
      </c>
      <c r="J214" s="589">
        <f t="shared" si="6"/>
        <v>100.92009685230023</v>
      </c>
      <c r="K214" s="589">
        <f t="shared" si="7"/>
        <v>93.20214669051879</v>
      </c>
    </row>
    <row r="215" spans="1:11" s="566" customFormat="1" ht="12.75" outlineLevel="1">
      <c r="A215" s="603"/>
      <c r="B215" s="585"/>
      <c r="C215" s="576"/>
      <c r="D215" s="585"/>
      <c r="E215" s="576"/>
      <c r="F215" s="585"/>
      <c r="G215" s="581"/>
      <c r="H215" s="581"/>
      <c r="I215" s="581"/>
      <c r="J215" s="582"/>
      <c r="K215" s="582"/>
    </row>
    <row r="216" spans="1:11" s="566" customFormat="1" ht="15.75" outlineLevel="1">
      <c r="A216" s="593" t="s">
        <v>274</v>
      </c>
      <c r="B216" s="585"/>
      <c r="C216" s="576"/>
      <c r="D216" s="585"/>
      <c r="E216" s="576"/>
      <c r="F216" s="585"/>
      <c r="G216" s="581"/>
      <c r="H216" s="581"/>
      <c r="I216" s="581"/>
      <c r="J216" s="582"/>
      <c r="K216" s="582"/>
    </row>
    <row r="217" spans="1:11" s="566" customFormat="1" ht="12.75" outlineLevel="3">
      <c r="A217" s="576">
        <v>5300</v>
      </c>
      <c r="B217" s="577">
        <v>3635</v>
      </c>
      <c r="C217" s="577" t="s">
        <v>273</v>
      </c>
      <c r="D217" s="577">
        <v>5112</v>
      </c>
      <c r="E217" s="577" t="s">
        <v>334</v>
      </c>
      <c r="F217" s="577"/>
      <c r="G217" s="596">
        <v>540</v>
      </c>
      <c r="H217" s="596">
        <v>1040</v>
      </c>
      <c r="I217" s="596">
        <v>375</v>
      </c>
      <c r="J217" s="579">
        <f t="shared" si="6"/>
        <v>69.44444444444444</v>
      </c>
      <c r="K217" s="579">
        <f t="shared" si="7"/>
        <v>36.05769230769231</v>
      </c>
    </row>
    <row r="218" spans="1:11" s="566" customFormat="1" ht="12.75" outlineLevel="3">
      <c r="A218" s="576">
        <v>5300</v>
      </c>
      <c r="B218" s="577">
        <v>3635</v>
      </c>
      <c r="C218" s="577" t="s">
        <v>273</v>
      </c>
      <c r="D218" s="577">
        <v>5166</v>
      </c>
      <c r="E218" s="576" t="s">
        <v>355</v>
      </c>
      <c r="F218" s="595"/>
      <c r="G218" s="596">
        <v>7630</v>
      </c>
      <c r="H218" s="596">
        <v>7565</v>
      </c>
      <c r="I218" s="596">
        <v>7308.2455</v>
      </c>
      <c r="J218" s="579">
        <f t="shared" si="6"/>
        <v>95.78303407601572</v>
      </c>
      <c r="K218" s="579">
        <f t="shared" si="7"/>
        <v>96.60602115003304</v>
      </c>
    </row>
    <row r="219" spans="1:11" s="566" customFormat="1" ht="12.75" outlineLevel="3">
      <c r="A219" s="576">
        <v>5300</v>
      </c>
      <c r="B219" s="577">
        <v>3635</v>
      </c>
      <c r="C219" s="577" t="s">
        <v>273</v>
      </c>
      <c r="D219" s="577">
        <v>5169</v>
      </c>
      <c r="E219" s="576" t="s">
        <v>330</v>
      </c>
      <c r="F219" s="595"/>
      <c r="G219" s="596">
        <v>775</v>
      </c>
      <c r="H219" s="596">
        <v>375</v>
      </c>
      <c r="I219" s="596">
        <v>372.0117</v>
      </c>
      <c r="J219" s="579">
        <f t="shared" si="6"/>
        <v>48.00150967741936</v>
      </c>
      <c r="K219" s="579">
        <f t="shared" si="7"/>
        <v>99.20312</v>
      </c>
    </row>
    <row r="220" spans="1:11" s="566" customFormat="1" ht="12.75" outlineLevel="3">
      <c r="A220" s="576">
        <v>5300</v>
      </c>
      <c r="B220" s="577">
        <v>3635</v>
      </c>
      <c r="C220" s="577" t="s">
        <v>273</v>
      </c>
      <c r="D220" s="577">
        <v>5174</v>
      </c>
      <c r="E220" s="577" t="s">
        <v>377</v>
      </c>
      <c r="F220" s="577"/>
      <c r="G220" s="596">
        <v>15</v>
      </c>
      <c r="H220" s="596">
        <v>15</v>
      </c>
      <c r="I220" s="596"/>
      <c r="J220" s="579"/>
      <c r="K220" s="579"/>
    </row>
    <row r="221" spans="1:11" s="566" customFormat="1" ht="12.75" outlineLevel="3">
      <c r="A221" s="576">
        <v>5300</v>
      </c>
      <c r="B221" s="577">
        <v>3635</v>
      </c>
      <c r="C221" s="577" t="s">
        <v>273</v>
      </c>
      <c r="D221" s="577">
        <v>5175</v>
      </c>
      <c r="E221" s="577" t="s">
        <v>359</v>
      </c>
      <c r="F221" s="577"/>
      <c r="G221" s="596">
        <v>40</v>
      </c>
      <c r="H221" s="596">
        <v>5</v>
      </c>
      <c r="I221" s="596">
        <v>4.973</v>
      </c>
      <c r="J221" s="579">
        <f t="shared" si="6"/>
        <v>12.4325</v>
      </c>
      <c r="K221" s="579">
        <f t="shared" si="7"/>
        <v>99.46</v>
      </c>
    </row>
    <row r="222" spans="1:11" s="566" customFormat="1" ht="12.75" outlineLevel="2">
      <c r="A222" s="576"/>
      <c r="B222" s="584" t="s">
        <v>438</v>
      </c>
      <c r="C222" s="577"/>
      <c r="D222" s="577"/>
      <c r="E222" s="577"/>
      <c r="F222" s="577"/>
      <c r="G222" s="581">
        <f>SUBTOTAL(9,G217:G221)</f>
        <v>9000</v>
      </c>
      <c r="H222" s="581">
        <f>SUBTOTAL(9,H217:H221)</f>
        <v>9000</v>
      </c>
      <c r="I222" s="581">
        <f>SUBTOTAL(9,I217:I221)</f>
        <v>8060.2302</v>
      </c>
      <c r="J222" s="582">
        <f t="shared" si="6"/>
        <v>89.55811333333334</v>
      </c>
      <c r="K222" s="582">
        <f t="shared" si="7"/>
        <v>89.55811333333334</v>
      </c>
    </row>
    <row r="223" spans="1:11" s="566" customFormat="1" ht="13.5" outlineLevel="1" thickBot="1">
      <c r="A223" s="586" t="s">
        <v>439</v>
      </c>
      <c r="B223" s="587"/>
      <c r="C223" s="587"/>
      <c r="D223" s="587"/>
      <c r="E223" s="587"/>
      <c r="F223" s="587"/>
      <c r="G223" s="588">
        <f>SUBTOTAL(9,G217:G221)</f>
        <v>9000</v>
      </c>
      <c r="H223" s="588">
        <f>SUBTOTAL(9,H217:H221)</f>
        <v>9000</v>
      </c>
      <c r="I223" s="588">
        <f>SUBTOTAL(9,I217:I221)</f>
        <v>8060.2302</v>
      </c>
      <c r="J223" s="589">
        <f t="shared" si="6"/>
        <v>89.55811333333334</v>
      </c>
      <c r="K223" s="589">
        <f t="shared" si="7"/>
        <v>89.55811333333334</v>
      </c>
    </row>
    <row r="224" spans="1:11" s="566" customFormat="1" ht="12.75" outlineLevel="1">
      <c r="A224" s="594"/>
      <c r="B224" s="577"/>
      <c r="C224" s="577"/>
      <c r="D224" s="577"/>
      <c r="E224" s="577"/>
      <c r="F224" s="577"/>
      <c r="G224" s="581"/>
      <c r="H224" s="581"/>
      <c r="I224" s="581"/>
      <c r="J224" s="582"/>
      <c r="K224" s="582"/>
    </row>
    <row r="225" spans="1:11" s="566" customFormat="1" ht="15.75" outlineLevel="1">
      <c r="A225" s="593" t="s">
        <v>209</v>
      </c>
      <c r="B225" s="577"/>
      <c r="C225" s="577"/>
      <c r="D225" s="577"/>
      <c r="E225" s="577"/>
      <c r="F225" s="577"/>
      <c r="G225" s="581"/>
      <c r="H225" s="581"/>
      <c r="I225" s="581"/>
      <c r="J225" s="582"/>
      <c r="K225" s="582"/>
    </row>
    <row r="226" spans="1:11" s="566" customFormat="1" ht="12.75" outlineLevel="3">
      <c r="A226" s="595">
        <v>5400</v>
      </c>
      <c r="B226" s="595">
        <v>2242</v>
      </c>
      <c r="C226" s="595" t="s">
        <v>276</v>
      </c>
      <c r="D226" s="595">
        <v>5193</v>
      </c>
      <c r="E226" s="595" t="s">
        <v>440</v>
      </c>
      <c r="F226" s="595"/>
      <c r="G226" s="604">
        <v>6500</v>
      </c>
      <c r="H226" s="604">
        <v>6500</v>
      </c>
      <c r="I226" s="604">
        <v>6500</v>
      </c>
      <c r="J226" s="579">
        <f t="shared" si="6"/>
        <v>100</v>
      </c>
      <c r="K226" s="579">
        <f t="shared" si="7"/>
        <v>100</v>
      </c>
    </row>
    <row r="227" spans="1:11" s="566" customFormat="1" ht="12.75" outlineLevel="2">
      <c r="A227" s="595"/>
      <c r="B227" s="605" t="s">
        <v>441</v>
      </c>
      <c r="C227" s="595"/>
      <c r="D227" s="595"/>
      <c r="E227" s="595"/>
      <c r="F227" s="595"/>
      <c r="G227" s="581">
        <f>SUBTOTAL(9,G226:G226)</f>
        <v>6500</v>
      </c>
      <c r="H227" s="581">
        <f>SUBTOTAL(9,H226:H226)</f>
        <v>6500</v>
      </c>
      <c r="I227" s="581">
        <f>SUBTOTAL(9,I226:I226)</f>
        <v>6500</v>
      </c>
      <c r="J227" s="582">
        <f t="shared" si="6"/>
        <v>100</v>
      </c>
      <c r="K227" s="582">
        <f t="shared" si="7"/>
        <v>100</v>
      </c>
    </row>
    <row r="228" spans="1:11" s="566" customFormat="1" ht="12.75" outlineLevel="3">
      <c r="A228" s="595">
        <v>5400</v>
      </c>
      <c r="B228" s="595">
        <v>2253</v>
      </c>
      <c r="C228" s="595" t="s">
        <v>71</v>
      </c>
      <c r="D228" s="595">
        <v>5213</v>
      </c>
      <c r="E228" s="585" t="s">
        <v>433</v>
      </c>
      <c r="F228" s="595"/>
      <c r="G228" s="604"/>
      <c r="H228" s="604">
        <v>7178</v>
      </c>
      <c r="I228" s="604">
        <v>5701</v>
      </c>
      <c r="J228" s="579"/>
      <c r="K228" s="579">
        <f t="shared" si="7"/>
        <v>79.42323767066036</v>
      </c>
    </row>
    <row r="229" spans="1:11" s="566" customFormat="1" ht="12.75" outlineLevel="2">
      <c r="A229" s="595"/>
      <c r="B229" s="605" t="s">
        <v>442</v>
      </c>
      <c r="C229" s="595"/>
      <c r="D229" s="595"/>
      <c r="E229" s="585"/>
      <c r="F229" s="595"/>
      <c r="G229" s="581"/>
      <c r="H229" s="581">
        <f>SUBTOTAL(9,H228:H228)</f>
        <v>7178</v>
      </c>
      <c r="I229" s="581">
        <f>SUBTOTAL(9,I228:I228)</f>
        <v>5701</v>
      </c>
      <c r="J229" s="582"/>
      <c r="K229" s="582">
        <f t="shared" si="7"/>
        <v>79.42323767066036</v>
      </c>
    </row>
    <row r="230" spans="1:11" s="566" customFormat="1" ht="12.75" outlineLevel="3">
      <c r="A230" s="595">
        <v>5400</v>
      </c>
      <c r="B230" s="595" t="s">
        <v>443</v>
      </c>
      <c r="C230" s="595" t="s">
        <v>444</v>
      </c>
      <c r="D230" s="595">
        <v>5166</v>
      </c>
      <c r="E230" s="576" t="s">
        <v>355</v>
      </c>
      <c r="F230" s="595"/>
      <c r="G230" s="604">
        <v>100</v>
      </c>
      <c r="H230" s="604">
        <v>100</v>
      </c>
      <c r="I230" s="604">
        <v>39</v>
      </c>
      <c r="J230" s="579">
        <f t="shared" si="6"/>
        <v>39</v>
      </c>
      <c r="K230" s="579">
        <f t="shared" si="7"/>
        <v>39</v>
      </c>
    </row>
    <row r="231" spans="1:11" s="566" customFormat="1" ht="12.75" outlineLevel="3">
      <c r="A231" s="595">
        <v>5400</v>
      </c>
      <c r="B231" s="595" t="s">
        <v>443</v>
      </c>
      <c r="C231" s="595" t="s">
        <v>444</v>
      </c>
      <c r="D231" s="595">
        <v>5168</v>
      </c>
      <c r="E231" s="595" t="s">
        <v>381</v>
      </c>
      <c r="F231" s="595"/>
      <c r="G231" s="604">
        <v>7000</v>
      </c>
      <c r="H231" s="604">
        <v>7000</v>
      </c>
      <c r="I231" s="604">
        <v>6599.825</v>
      </c>
      <c r="J231" s="579">
        <f t="shared" si="6"/>
        <v>94.28321428571428</v>
      </c>
      <c r="K231" s="579">
        <f t="shared" si="7"/>
        <v>94.28321428571428</v>
      </c>
    </row>
    <row r="232" spans="1:11" s="566" customFormat="1" ht="12.75" outlineLevel="3">
      <c r="A232" s="595">
        <v>5400</v>
      </c>
      <c r="B232" s="595" t="s">
        <v>443</v>
      </c>
      <c r="C232" s="595" t="s">
        <v>444</v>
      </c>
      <c r="D232" s="595">
        <v>5169</v>
      </c>
      <c r="E232" s="576" t="s">
        <v>330</v>
      </c>
      <c r="F232" s="595"/>
      <c r="G232" s="604">
        <v>140051</v>
      </c>
      <c r="H232" s="604">
        <v>138367</v>
      </c>
      <c r="I232" s="604">
        <v>135231.7143</v>
      </c>
      <c r="J232" s="579">
        <f t="shared" si="6"/>
        <v>96.55890661259112</v>
      </c>
      <c r="K232" s="579">
        <f t="shared" si="7"/>
        <v>97.73407987453655</v>
      </c>
    </row>
    <row r="233" spans="1:11" s="566" customFormat="1" ht="12.75" outlineLevel="3">
      <c r="A233" s="595">
        <v>5400</v>
      </c>
      <c r="B233" s="595" t="s">
        <v>443</v>
      </c>
      <c r="C233" s="595" t="s">
        <v>444</v>
      </c>
      <c r="D233" s="595">
        <v>5171</v>
      </c>
      <c r="E233" s="595" t="s">
        <v>357</v>
      </c>
      <c r="F233" s="595"/>
      <c r="G233" s="604">
        <v>186150</v>
      </c>
      <c r="H233" s="604">
        <v>278856</v>
      </c>
      <c r="I233" s="604">
        <v>278791.5134</v>
      </c>
      <c r="J233" s="579">
        <f t="shared" si="6"/>
        <v>149.76713048616708</v>
      </c>
      <c r="K233" s="579">
        <f t="shared" si="7"/>
        <v>99.97687458760078</v>
      </c>
    </row>
    <row r="234" spans="1:11" s="566" customFormat="1" ht="12.75" outlineLevel="3">
      <c r="A234" s="595">
        <v>5400</v>
      </c>
      <c r="B234" s="595" t="s">
        <v>443</v>
      </c>
      <c r="C234" s="595" t="s">
        <v>444</v>
      </c>
      <c r="D234" s="595">
        <v>5213</v>
      </c>
      <c r="E234" s="585" t="s">
        <v>433</v>
      </c>
      <c r="F234" s="595"/>
      <c r="G234" s="604">
        <v>19000</v>
      </c>
      <c r="H234" s="604">
        <v>19093</v>
      </c>
      <c r="I234" s="604">
        <v>19092.827</v>
      </c>
      <c r="J234" s="579">
        <f t="shared" si="6"/>
        <v>100.48856315789475</v>
      </c>
      <c r="K234" s="579">
        <f t="shared" si="7"/>
        <v>99.99909390876238</v>
      </c>
    </row>
    <row r="235" spans="1:11" s="566" customFormat="1" ht="12.75" outlineLevel="2">
      <c r="A235" s="595"/>
      <c r="B235" s="605" t="s">
        <v>445</v>
      </c>
      <c r="C235" s="595"/>
      <c r="D235" s="595"/>
      <c r="E235" s="585"/>
      <c r="F235" s="595"/>
      <c r="G235" s="581">
        <f>SUBTOTAL(9,G230:G234)</f>
        <v>352301</v>
      </c>
      <c r="H235" s="581">
        <f>SUBTOTAL(9,H230:H234)</f>
        <v>443416</v>
      </c>
      <c r="I235" s="581">
        <f>SUBTOTAL(9,I230:I234)</f>
        <v>439754.8797</v>
      </c>
      <c r="J235" s="582">
        <f t="shared" si="6"/>
        <v>124.82362516711562</v>
      </c>
      <c r="K235" s="582">
        <f t="shared" si="7"/>
        <v>99.17433734912588</v>
      </c>
    </row>
    <row r="236" spans="1:11" s="566" customFormat="1" ht="12.75" outlineLevel="3">
      <c r="A236" s="595">
        <v>5400</v>
      </c>
      <c r="B236" s="595" t="s">
        <v>446</v>
      </c>
      <c r="C236" s="595" t="s">
        <v>447</v>
      </c>
      <c r="D236" s="595">
        <v>5193</v>
      </c>
      <c r="E236" s="595" t="s">
        <v>440</v>
      </c>
      <c r="F236" s="595"/>
      <c r="G236" s="604">
        <v>8746</v>
      </c>
      <c r="H236" s="604">
        <v>9041</v>
      </c>
      <c r="I236" s="604">
        <v>9041</v>
      </c>
      <c r="J236" s="579">
        <f t="shared" si="6"/>
        <v>103.37297050080036</v>
      </c>
      <c r="K236" s="579">
        <f t="shared" si="7"/>
        <v>100</v>
      </c>
    </row>
    <row r="237" spans="1:11" s="566" customFormat="1" ht="12.75" outlineLevel="3">
      <c r="A237" s="595">
        <v>5400</v>
      </c>
      <c r="B237" s="595" t="s">
        <v>446</v>
      </c>
      <c r="C237" s="595" t="s">
        <v>447</v>
      </c>
      <c r="D237" s="595">
        <v>5213</v>
      </c>
      <c r="E237" s="585" t="s">
        <v>433</v>
      </c>
      <c r="F237" s="595"/>
      <c r="G237" s="604">
        <v>278016</v>
      </c>
      <c r="H237" s="604">
        <v>278016</v>
      </c>
      <c r="I237" s="604">
        <v>278016</v>
      </c>
      <c r="J237" s="579">
        <f t="shared" si="6"/>
        <v>100</v>
      </c>
      <c r="K237" s="579">
        <f t="shared" si="7"/>
        <v>100</v>
      </c>
    </row>
    <row r="238" spans="1:11" s="566" customFormat="1" ht="12.75" outlineLevel="2">
      <c r="A238" s="595"/>
      <c r="B238" s="605" t="s">
        <v>448</v>
      </c>
      <c r="C238" s="595"/>
      <c r="D238" s="595"/>
      <c r="E238" s="585"/>
      <c r="F238" s="595"/>
      <c r="G238" s="581">
        <f>SUBTOTAL(9,G236:G237)</f>
        <v>286762</v>
      </c>
      <c r="H238" s="581">
        <f>SUBTOTAL(9,H236:H237)</f>
        <v>287057</v>
      </c>
      <c r="I238" s="581">
        <f>SUBTOTAL(9,I236:I237)</f>
        <v>287057</v>
      </c>
      <c r="J238" s="582">
        <f t="shared" si="6"/>
        <v>100.10287276556866</v>
      </c>
      <c r="K238" s="582">
        <f t="shared" si="7"/>
        <v>100</v>
      </c>
    </row>
    <row r="239" spans="1:11" s="566" customFormat="1" ht="12.75" outlineLevel="3">
      <c r="A239" s="595">
        <v>5400</v>
      </c>
      <c r="B239" s="595" t="s">
        <v>449</v>
      </c>
      <c r="C239" s="595" t="s">
        <v>450</v>
      </c>
      <c r="D239" s="595">
        <v>5213</v>
      </c>
      <c r="E239" s="585" t="s">
        <v>433</v>
      </c>
      <c r="F239" s="595"/>
      <c r="G239" s="604">
        <v>7749</v>
      </c>
      <c r="H239" s="604">
        <v>7749</v>
      </c>
      <c r="I239" s="604">
        <v>7749</v>
      </c>
      <c r="J239" s="579">
        <f t="shared" si="6"/>
        <v>100</v>
      </c>
      <c r="K239" s="579">
        <f t="shared" si="7"/>
        <v>100</v>
      </c>
    </row>
    <row r="240" spans="1:11" s="566" customFormat="1" ht="12.75" outlineLevel="2">
      <c r="A240" s="595"/>
      <c r="B240" s="605" t="s">
        <v>451</v>
      </c>
      <c r="C240" s="595"/>
      <c r="D240" s="595"/>
      <c r="E240" s="585"/>
      <c r="F240" s="595"/>
      <c r="G240" s="581">
        <f>SUBTOTAL(9,G239:G239)</f>
        <v>7749</v>
      </c>
      <c r="H240" s="581">
        <f>SUBTOTAL(9,H239:H239)</f>
        <v>7749</v>
      </c>
      <c r="I240" s="581">
        <f>SUBTOTAL(9,I239:I239)</f>
        <v>7749</v>
      </c>
      <c r="J240" s="582">
        <f t="shared" si="6"/>
        <v>100</v>
      </c>
      <c r="K240" s="582">
        <f t="shared" si="7"/>
        <v>100</v>
      </c>
    </row>
    <row r="241" spans="1:11" s="566" customFormat="1" ht="12.75" outlineLevel="3">
      <c r="A241" s="595">
        <v>5400</v>
      </c>
      <c r="B241" s="595" t="s">
        <v>452</v>
      </c>
      <c r="C241" s="595" t="s">
        <v>453</v>
      </c>
      <c r="D241" s="595">
        <v>5213</v>
      </c>
      <c r="E241" s="585" t="s">
        <v>433</v>
      </c>
      <c r="F241" s="595"/>
      <c r="G241" s="604">
        <v>593940</v>
      </c>
      <c r="H241" s="604">
        <v>608734</v>
      </c>
      <c r="I241" s="604">
        <v>608734</v>
      </c>
      <c r="J241" s="579">
        <f t="shared" si="6"/>
        <v>102.4908239889551</v>
      </c>
      <c r="K241" s="579">
        <f t="shared" si="7"/>
        <v>100</v>
      </c>
    </row>
    <row r="242" spans="1:11" s="566" customFormat="1" ht="12.75" outlineLevel="2">
      <c r="A242" s="595"/>
      <c r="B242" s="605" t="s">
        <v>454</v>
      </c>
      <c r="C242" s="595"/>
      <c r="D242" s="595"/>
      <c r="E242" s="585"/>
      <c r="F242" s="595"/>
      <c r="G242" s="581">
        <f>SUBTOTAL(9,G241:G241)</f>
        <v>593940</v>
      </c>
      <c r="H242" s="581">
        <f>SUBTOTAL(9,H241:H241)</f>
        <v>608734</v>
      </c>
      <c r="I242" s="581">
        <f>SUBTOTAL(9,I241:I241)</f>
        <v>608734</v>
      </c>
      <c r="J242" s="582">
        <f t="shared" si="6"/>
        <v>102.4908239889551</v>
      </c>
      <c r="K242" s="582">
        <f t="shared" si="7"/>
        <v>100</v>
      </c>
    </row>
    <row r="243" spans="1:11" s="566" customFormat="1" ht="13.5" outlineLevel="1" thickBot="1">
      <c r="A243" s="586" t="s">
        <v>455</v>
      </c>
      <c r="B243" s="587"/>
      <c r="C243" s="587"/>
      <c r="D243" s="587"/>
      <c r="E243" s="587"/>
      <c r="F243" s="587"/>
      <c r="G243" s="588">
        <f>SUBTOTAL(9,G226:G241)</f>
        <v>1247252</v>
      </c>
      <c r="H243" s="588">
        <f>SUBTOTAL(9,H226:H241)</f>
        <v>1360634</v>
      </c>
      <c r="I243" s="588">
        <f>SUBTOTAL(9,I226:I241)</f>
        <v>1355495.8797</v>
      </c>
      <c r="J243" s="589">
        <f t="shared" si="6"/>
        <v>108.67858938690817</v>
      </c>
      <c r="K243" s="589">
        <f t="shared" si="7"/>
        <v>99.6223730775506</v>
      </c>
    </row>
    <row r="244" spans="1:11" s="566" customFormat="1" ht="12.75" outlineLevel="1">
      <c r="A244" s="605"/>
      <c r="B244" s="595"/>
      <c r="C244" s="595"/>
      <c r="D244" s="595"/>
      <c r="E244" s="585"/>
      <c r="F244" s="595"/>
      <c r="G244" s="581"/>
      <c r="H244" s="581"/>
      <c r="I244" s="581"/>
      <c r="J244" s="582"/>
      <c r="K244" s="582"/>
    </row>
    <row r="245" spans="1:11" s="566" customFormat="1" ht="15.75" outlineLevel="1">
      <c r="A245" s="593" t="s">
        <v>278</v>
      </c>
      <c r="B245" s="595"/>
      <c r="C245" s="595"/>
      <c r="D245" s="595"/>
      <c r="E245" s="585"/>
      <c r="F245" s="595"/>
      <c r="G245" s="581"/>
      <c r="H245" s="581"/>
      <c r="I245" s="581"/>
      <c r="J245" s="582"/>
      <c r="K245" s="582"/>
    </row>
    <row r="246" spans="1:11" s="566" customFormat="1" ht="12.75" outlineLevel="3">
      <c r="A246" s="595">
        <v>5500</v>
      </c>
      <c r="B246" s="595" t="s">
        <v>456</v>
      </c>
      <c r="C246" s="595" t="s">
        <v>457</v>
      </c>
      <c r="D246" s="595">
        <v>5166</v>
      </c>
      <c r="E246" s="576" t="s">
        <v>355</v>
      </c>
      <c r="F246" s="595"/>
      <c r="G246" s="604">
        <v>300</v>
      </c>
      <c r="H246" s="604">
        <v>300</v>
      </c>
      <c r="I246" s="604">
        <v>285.3</v>
      </c>
      <c r="J246" s="579">
        <f t="shared" si="6"/>
        <v>95.10000000000001</v>
      </c>
      <c r="K246" s="579">
        <f t="shared" si="7"/>
        <v>95.10000000000001</v>
      </c>
    </row>
    <row r="247" spans="1:11" s="566" customFormat="1" ht="12.75" outlineLevel="2">
      <c r="A247" s="595"/>
      <c r="B247" s="605" t="s">
        <v>458</v>
      </c>
      <c r="C247" s="595"/>
      <c r="D247" s="595"/>
      <c r="E247" s="576"/>
      <c r="F247" s="595"/>
      <c r="G247" s="581">
        <f>SUBTOTAL(9,G246:G246)</f>
        <v>300</v>
      </c>
      <c r="H247" s="581">
        <f>SUBTOTAL(9,H246:H246)</f>
        <v>300</v>
      </c>
      <c r="I247" s="581">
        <f>SUBTOTAL(9,I246:I246)</f>
        <v>285.3</v>
      </c>
      <c r="J247" s="582">
        <f t="shared" si="6"/>
        <v>95.10000000000001</v>
      </c>
      <c r="K247" s="582">
        <f t="shared" si="7"/>
        <v>95.10000000000001</v>
      </c>
    </row>
    <row r="248" spans="1:11" s="566" customFormat="1" ht="13.5" outlineLevel="1" thickBot="1">
      <c r="A248" s="586" t="s">
        <v>459</v>
      </c>
      <c r="B248" s="587"/>
      <c r="C248" s="587"/>
      <c r="D248" s="587"/>
      <c r="E248" s="587"/>
      <c r="F248" s="587"/>
      <c r="G248" s="588">
        <f>SUBTOTAL(9,G246:G246)</f>
        <v>300</v>
      </c>
      <c r="H248" s="588">
        <f>SUBTOTAL(9,H246:H246)</f>
        <v>300</v>
      </c>
      <c r="I248" s="588">
        <f>SUBTOTAL(9,I246:I246)</f>
        <v>285.3</v>
      </c>
      <c r="J248" s="589">
        <f t="shared" si="6"/>
        <v>95.10000000000001</v>
      </c>
      <c r="K248" s="589">
        <f t="shared" si="7"/>
        <v>95.10000000000001</v>
      </c>
    </row>
    <row r="249" spans="1:11" s="566" customFormat="1" ht="12.75" outlineLevel="1">
      <c r="A249" s="605"/>
      <c r="B249" s="595"/>
      <c r="C249" s="595"/>
      <c r="D249" s="595"/>
      <c r="E249" s="576"/>
      <c r="F249" s="595"/>
      <c r="G249" s="581"/>
      <c r="H249" s="581"/>
      <c r="I249" s="581"/>
      <c r="J249" s="582"/>
      <c r="K249" s="582"/>
    </row>
    <row r="250" spans="1:11" s="566" customFormat="1" ht="15.75" outlineLevel="1">
      <c r="A250" s="593" t="s">
        <v>237</v>
      </c>
      <c r="B250" s="595"/>
      <c r="C250" s="595"/>
      <c r="D250" s="595"/>
      <c r="E250" s="576"/>
      <c r="F250" s="595"/>
      <c r="G250" s="581"/>
      <c r="H250" s="581"/>
      <c r="I250" s="581"/>
      <c r="J250" s="582"/>
      <c r="K250" s="582"/>
    </row>
    <row r="251" spans="1:11" s="566" customFormat="1" ht="12.75" outlineLevel="3">
      <c r="A251" s="595">
        <v>5600</v>
      </c>
      <c r="B251" s="595" t="s">
        <v>456</v>
      </c>
      <c r="C251" s="595" t="s">
        <v>457</v>
      </c>
      <c r="D251" s="595">
        <v>5154</v>
      </c>
      <c r="E251" s="595" t="s">
        <v>388</v>
      </c>
      <c r="F251" s="595"/>
      <c r="G251" s="604"/>
      <c r="H251" s="604"/>
      <c r="I251" s="604">
        <v>330</v>
      </c>
      <c r="J251" s="579"/>
      <c r="K251" s="579"/>
    </row>
    <row r="252" spans="1:11" s="566" customFormat="1" ht="12.75" outlineLevel="3">
      <c r="A252" s="595">
        <v>5600</v>
      </c>
      <c r="B252" s="595" t="s">
        <v>456</v>
      </c>
      <c r="C252" s="595" t="s">
        <v>457</v>
      </c>
      <c r="D252" s="595">
        <v>5166</v>
      </c>
      <c r="E252" s="576" t="s">
        <v>355</v>
      </c>
      <c r="F252" s="595"/>
      <c r="G252" s="604">
        <v>4500</v>
      </c>
      <c r="H252" s="604">
        <v>4500</v>
      </c>
      <c r="I252" s="604">
        <v>4421.5501</v>
      </c>
      <c r="J252" s="579">
        <f t="shared" si="6"/>
        <v>98.2566688888889</v>
      </c>
      <c r="K252" s="579">
        <f t="shared" si="7"/>
        <v>98.2566688888889</v>
      </c>
    </row>
    <row r="253" spans="1:11" s="566" customFormat="1" ht="12.75" outlineLevel="3">
      <c r="A253" s="595">
        <v>5600</v>
      </c>
      <c r="B253" s="595" t="s">
        <v>456</v>
      </c>
      <c r="C253" s="595" t="s">
        <v>457</v>
      </c>
      <c r="D253" s="595">
        <v>5169</v>
      </c>
      <c r="E253" s="576" t="s">
        <v>330</v>
      </c>
      <c r="F253" s="595"/>
      <c r="G253" s="604">
        <v>5900</v>
      </c>
      <c r="H253" s="604">
        <v>5900</v>
      </c>
      <c r="I253" s="604">
        <v>1612.564</v>
      </c>
      <c r="J253" s="579">
        <f t="shared" si="6"/>
        <v>27.331593220338984</v>
      </c>
      <c r="K253" s="579">
        <f t="shared" si="7"/>
        <v>27.331593220338984</v>
      </c>
    </row>
    <row r="254" spans="1:11" s="566" customFormat="1" ht="12.75" outlineLevel="3">
      <c r="A254" s="595">
        <v>5600</v>
      </c>
      <c r="B254" s="595" t="s">
        <v>456</v>
      </c>
      <c r="C254" s="595" t="s">
        <v>457</v>
      </c>
      <c r="D254" s="595">
        <v>5174</v>
      </c>
      <c r="E254" s="577" t="s">
        <v>377</v>
      </c>
      <c r="F254" s="595"/>
      <c r="G254" s="604"/>
      <c r="H254" s="604"/>
      <c r="I254" s="604">
        <v>4.2873</v>
      </c>
      <c r="J254" s="579"/>
      <c r="K254" s="579"/>
    </row>
    <row r="255" spans="1:11" s="566" customFormat="1" ht="12.75" outlineLevel="3">
      <c r="A255" s="595">
        <v>5600</v>
      </c>
      <c r="B255" s="595" t="s">
        <v>456</v>
      </c>
      <c r="C255" s="595" t="s">
        <v>457</v>
      </c>
      <c r="D255" s="595">
        <v>5362</v>
      </c>
      <c r="E255" s="595" t="s">
        <v>366</v>
      </c>
      <c r="F255" s="595"/>
      <c r="G255" s="604"/>
      <c r="H255" s="604"/>
      <c r="I255" s="604">
        <v>6.745</v>
      </c>
      <c r="J255" s="579"/>
      <c r="K255" s="579"/>
    </row>
    <row r="256" spans="1:11" s="566" customFormat="1" ht="12.75" outlineLevel="2">
      <c r="A256" s="595"/>
      <c r="B256" s="605" t="s">
        <v>458</v>
      </c>
      <c r="C256" s="595"/>
      <c r="D256" s="595"/>
      <c r="E256" s="595"/>
      <c r="F256" s="595"/>
      <c r="G256" s="581">
        <f>SUBTOTAL(9,G251:G255)</f>
        <v>10400</v>
      </c>
      <c r="H256" s="581">
        <f>SUBTOTAL(9,H251:H255)</f>
        <v>10400</v>
      </c>
      <c r="I256" s="581">
        <f>SUBTOTAL(9,I251:I255)</f>
        <v>6375.1464000000005</v>
      </c>
      <c r="J256" s="582">
        <f>+I256/G256*100</f>
        <v>61.29948461538463</v>
      </c>
      <c r="K256" s="582">
        <f>+I256/H256*100</f>
        <v>61.29948461538463</v>
      </c>
    </row>
    <row r="257" spans="1:11" s="566" customFormat="1" ht="13.5" outlineLevel="1" thickBot="1">
      <c r="A257" s="586" t="s">
        <v>460</v>
      </c>
      <c r="B257" s="587"/>
      <c r="C257" s="587"/>
      <c r="D257" s="587"/>
      <c r="E257" s="587"/>
      <c r="F257" s="587"/>
      <c r="G257" s="588">
        <f>SUBTOTAL(9,G251:G255)</f>
        <v>10400</v>
      </c>
      <c r="H257" s="588">
        <f>SUBTOTAL(9,H251:H255)</f>
        <v>10400</v>
      </c>
      <c r="I257" s="588">
        <f>SUBTOTAL(9,I251:I255)</f>
        <v>6375.1464000000005</v>
      </c>
      <c r="J257" s="589">
        <f>+I257/G257*100</f>
        <v>61.29948461538463</v>
      </c>
      <c r="K257" s="589">
        <f>+I257/H257*100</f>
        <v>61.29948461538463</v>
      </c>
    </row>
    <row r="258" spans="1:11" s="566" customFormat="1" ht="12.75" outlineLevel="1">
      <c r="A258" s="605"/>
      <c r="B258" s="595"/>
      <c r="C258" s="595"/>
      <c r="D258" s="595"/>
      <c r="E258" s="595"/>
      <c r="F258" s="595"/>
      <c r="G258" s="581"/>
      <c r="H258" s="581"/>
      <c r="I258" s="581"/>
      <c r="J258" s="582"/>
      <c r="K258" s="582"/>
    </row>
    <row r="259" spans="1:11" s="566" customFormat="1" ht="15.75" outlineLevel="1">
      <c r="A259" s="593" t="s">
        <v>281</v>
      </c>
      <c r="B259" s="595"/>
      <c r="C259" s="595"/>
      <c r="D259" s="595"/>
      <c r="E259" s="595"/>
      <c r="F259" s="595"/>
      <c r="G259" s="581"/>
      <c r="H259" s="581"/>
      <c r="I259" s="581"/>
      <c r="J259" s="582"/>
      <c r="K259" s="582"/>
    </row>
    <row r="260" spans="1:11" s="566" customFormat="1" ht="12.75" outlineLevel="3">
      <c r="A260" s="585">
        <v>5700</v>
      </c>
      <c r="B260" s="585">
        <v>2310</v>
      </c>
      <c r="C260" s="585" t="s">
        <v>461</v>
      </c>
      <c r="D260" s="585">
        <v>5169</v>
      </c>
      <c r="E260" s="576" t="s">
        <v>330</v>
      </c>
      <c r="F260" s="585"/>
      <c r="G260" s="602">
        <v>2290</v>
      </c>
      <c r="H260" s="602">
        <v>400</v>
      </c>
      <c r="I260" s="602">
        <v>364</v>
      </c>
      <c r="J260" s="579">
        <f t="shared" si="6"/>
        <v>15.895196506550219</v>
      </c>
      <c r="K260" s="579">
        <f t="shared" si="7"/>
        <v>91</v>
      </c>
    </row>
    <row r="261" spans="1:11" s="566" customFormat="1" ht="12.75" outlineLevel="2">
      <c r="A261" s="585"/>
      <c r="B261" s="603" t="s">
        <v>407</v>
      </c>
      <c r="C261" s="585"/>
      <c r="D261" s="585"/>
      <c r="E261" s="576"/>
      <c r="F261" s="585"/>
      <c r="G261" s="581">
        <f>SUBTOTAL(9,G260:G260)</f>
        <v>2290</v>
      </c>
      <c r="H261" s="581">
        <f>SUBTOTAL(9,H260:H260)</f>
        <v>400</v>
      </c>
      <c r="I261" s="581">
        <f>SUBTOTAL(9,I260:I260)</f>
        <v>364</v>
      </c>
      <c r="J261" s="582">
        <f t="shared" si="6"/>
        <v>15.895196506550219</v>
      </c>
      <c r="K261" s="582">
        <f t="shared" si="7"/>
        <v>91</v>
      </c>
    </row>
    <row r="262" spans="1:11" s="566" customFormat="1" ht="12.75" outlineLevel="3">
      <c r="A262" s="585">
        <v>5700</v>
      </c>
      <c r="B262" s="585">
        <v>2321</v>
      </c>
      <c r="C262" s="585" t="s">
        <v>462</v>
      </c>
      <c r="D262" s="585">
        <v>5151</v>
      </c>
      <c r="E262" s="585" t="s">
        <v>386</v>
      </c>
      <c r="F262" s="585"/>
      <c r="G262" s="602"/>
      <c r="H262" s="602">
        <v>1893</v>
      </c>
      <c r="I262" s="602">
        <v>1893</v>
      </c>
      <c r="J262" s="579"/>
      <c r="K262" s="579">
        <f t="shared" si="7"/>
        <v>100</v>
      </c>
    </row>
    <row r="263" spans="1:11" s="566" customFormat="1" ht="12.75" outlineLevel="3">
      <c r="A263" s="585">
        <v>5700</v>
      </c>
      <c r="B263" s="585">
        <v>2321</v>
      </c>
      <c r="C263" s="585" t="s">
        <v>462</v>
      </c>
      <c r="D263" s="585">
        <v>5169</v>
      </c>
      <c r="E263" s="576" t="s">
        <v>330</v>
      </c>
      <c r="F263" s="585"/>
      <c r="G263" s="602">
        <v>2500</v>
      </c>
      <c r="H263" s="602">
        <v>1967</v>
      </c>
      <c r="I263" s="602">
        <v>1308</v>
      </c>
      <c r="J263" s="579">
        <f t="shared" si="6"/>
        <v>52.32</v>
      </c>
      <c r="K263" s="579">
        <f t="shared" si="7"/>
        <v>66.4972038637519</v>
      </c>
    </row>
    <row r="264" spans="1:11" s="566" customFormat="1" ht="12.75" outlineLevel="2">
      <c r="A264" s="585"/>
      <c r="B264" s="603" t="s">
        <v>463</v>
      </c>
      <c r="C264" s="585"/>
      <c r="D264" s="585"/>
      <c r="E264" s="576"/>
      <c r="F264" s="585"/>
      <c r="G264" s="581">
        <f>SUBTOTAL(9,G262:G263)</f>
        <v>2500</v>
      </c>
      <c r="H264" s="581">
        <f>SUBTOTAL(9,H262:H263)</f>
        <v>3860</v>
      </c>
      <c r="I264" s="581">
        <f>SUBTOTAL(9,I262:I263)</f>
        <v>3201</v>
      </c>
      <c r="J264" s="582">
        <f t="shared" si="6"/>
        <v>128.04</v>
      </c>
      <c r="K264" s="582">
        <f t="shared" si="7"/>
        <v>82.92746113989638</v>
      </c>
    </row>
    <row r="265" spans="1:11" s="566" customFormat="1" ht="12.75" outlineLevel="3">
      <c r="A265" s="585">
        <v>5700</v>
      </c>
      <c r="B265" s="585">
        <v>2333</v>
      </c>
      <c r="C265" s="585" t="s">
        <v>216</v>
      </c>
      <c r="D265" s="585">
        <v>5169</v>
      </c>
      <c r="E265" s="576" t="s">
        <v>330</v>
      </c>
      <c r="F265" s="585"/>
      <c r="G265" s="602">
        <v>900</v>
      </c>
      <c r="H265" s="602">
        <v>900</v>
      </c>
      <c r="I265" s="602">
        <v>898</v>
      </c>
      <c r="J265" s="579">
        <f t="shared" si="6"/>
        <v>99.77777777777777</v>
      </c>
      <c r="K265" s="579">
        <f t="shared" si="7"/>
        <v>99.77777777777777</v>
      </c>
    </row>
    <row r="266" spans="1:11" s="566" customFormat="1" ht="12.75" outlineLevel="2">
      <c r="A266" s="585"/>
      <c r="B266" s="603" t="s">
        <v>464</v>
      </c>
      <c r="C266" s="585"/>
      <c r="D266" s="585"/>
      <c r="E266" s="576"/>
      <c r="F266" s="585"/>
      <c r="G266" s="581">
        <f>SUBTOTAL(9,G265:G265)</f>
        <v>900</v>
      </c>
      <c r="H266" s="581">
        <f>SUBTOTAL(9,H265:H265)</f>
        <v>900</v>
      </c>
      <c r="I266" s="581">
        <f>SUBTOTAL(9,I265:I265)</f>
        <v>898</v>
      </c>
      <c r="J266" s="582">
        <f t="shared" si="6"/>
        <v>99.77777777777777</v>
      </c>
      <c r="K266" s="582">
        <f t="shared" si="7"/>
        <v>99.77777777777777</v>
      </c>
    </row>
    <row r="267" spans="1:11" s="566" customFormat="1" ht="12.75" outlineLevel="3">
      <c r="A267" s="585">
        <v>5700</v>
      </c>
      <c r="B267" s="585">
        <v>3631</v>
      </c>
      <c r="C267" s="585" t="s">
        <v>226</v>
      </c>
      <c r="D267" s="585">
        <v>5169</v>
      </c>
      <c r="E267" s="576" t="s">
        <v>330</v>
      </c>
      <c r="F267" s="585"/>
      <c r="G267" s="602">
        <v>61252</v>
      </c>
      <c r="H267" s="602">
        <v>62346</v>
      </c>
      <c r="I267" s="602">
        <v>62346</v>
      </c>
      <c r="J267" s="579">
        <f t="shared" si="6"/>
        <v>101.78606412851825</v>
      </c>
      <c r="K267" s="579">
        <f t="shared" si="7"/>
        <v>100</v>
      </c>
    </row>
    <row r="268" spans="1:11" s="566" customFormat="1" ht="12.75" outlineLevel="2">
      <c r="A268" s="585"/>
      <c r="B268" s="603" t="s">
        <v>465</v>
      </c>
      <c r="C268" s="585"/>
      <c r="D268" s="585"/>
      <c r="E268" s="576"/>
      <c r="F268" s="585"/>
      <c r="G268" s="581">
        <f>SUBTOTAL(9,G267:G267)</f>
        <v>61252</v>
      </c>
      <c r="H268" s="581">
        <f>SUBTOTAL(9,H267:H267)</f>
        <v>62346</v>
      </c>
      <c r="I268" s="581">
        <f>SUBTOTAL(9,I267:I267)</f>
        <v>62346</v>
      </c>
      <c r="J268" s="582">
        <f t="shared" si="6"/>
        <v>101.78606412851825</v>
      </c>
      <c r="K268" s="582">
        <f t="shared" si="7"/>
        <v>100</v>
      </c>
    </row>
    <row r="269" spans="1:11" s="566" customFormat="1" ht="12.75" outlineLevel="3">
      <c r="A269" s="585">
        <v>5700</v>
      </c>
      <c r="B269" s="585">
        <v>3633</v>
      </c>
      <c r="C269" s="585" t="s">
        <v>227</v>
      </c>
      <c r="D269" s="585">
        <v>5137</v>
      </c>
      <c r="E269" s="576" t="s">
        <v>348</v>
      </c>
      <c r="F269" s="585"/>
      <c r="G269" s="602">
        <v>14</v>
      </c>
      <c r="H269" s="602">
        <v>14</v>
      </c>
      <c r="I269" s="602">
        <v>2</v>
      </c>
      <c r="J269" s="579">
        <f t="shared" si="6"/>
        <v>14.285714285714285</v>
      </c>
      <c r="K269" s="579">
        <f t="shared" si="7"/>
        <v>14.285714285714285</v>
      </c>
    </row>
    <row r="270" spans="1:11" s="566" customFormat="1" ht="12.75" outlineLevel="3">
      <c r="A270" s="585">
        <v>5700</v>
      </c>
      <c r="B270" s="585">
        <v>3633</v>
      </c>
      <c r="C270" s="585" t="s">
        <v>227</v>
      </c>
      <c r="D270" s="585">
        <v>5166</v>
      </c>
      <c r="E270" s="576" t="s">
        <v>355</v>
      </c>
      <c r="F270" s="585"/>
      <c r="G270" s="602">
        <v>2050</v>
      </c>
      <c r="H270" s="602">
        <v>2050</v>
      </c>
      <c r="I270" s="602">
        <v>2050</v>
      </c>
      <c r="J270" s="579">
        <f t="shared" si="6"/>
        <v>100</v>
      </c>
      <c r="K270" s="579">
        <f t="shared" si="7"/>
        <v>100</v>
      </c>
    </row>
    <row r="271" spans="1:11" s="566" customFormat="1" ht="12.75" outlineLevel="3">
      <c r="A271" s="585">
        <v>5700</v>
      </c>
      <c r="B271" s="585">
        <v>3633</v>
      </c>
      <c r="C271" s="585" t="s">
        <v>227</v>
      </c>
      <c r="D271" s="585">
        <v>5169</v>
      </c>
      <c r="E271" s="576" t="s">
        <v>330</v>
      </c>
      <c r="F271" s="585"/>
      <c r="G271" s="602">
        <v>9328</v>
      </c>
      <c r="H271" s="602">
        <v>9466</v>
      </c>
      <c r="I271" s="602">
        <v>9466</v>
      </c>
      <c r="J271" s="579">
        <f t="shared" si="6"/>
        <v>101.47941680960548</v>
      </c>
      <c r="K271" s="579">
        <f t="shared" si="7"/>
        <v>100</v>
      </c>
    </row>
    <row r="272" spans="1:11" s="566" customFormat="1" ht="12.75" outlineLevel="3">
      <c r="A272" s="585">
        <v>5700</v>
      </c>
      <c r="B272" s="585">
        <v>3633</v>
      </c>
      <c r="C272" s="585" t="s">
        <v>227</v>
      </c>
      <c r="D272" s="585">
        <v>5199</v>
      </c>
      <c r="E272" s="585" t="s">
        <v>466</v>
      </c>
      <c r="F272" s="585"/>
      <c r="G272" s="602">
        <v>400</v>
      </c>
      <c r="H272" s="602">
        <v>327</v>
      </c>
      <c r="I272" s="602">
        <v>88</v>
      </c>
      <c r="J272" s="579">
        <f t="shared" si="6"/>
        <v>22</v>
      </c>
      <c r="K272" s="579">
        <f t="shared" si="7"/>
        <v>26.911314984709477</v>
      </c>
    </row>
    <row r="273" spans="1:11" s="566" customFormat="1" ht="12.75" outlineLevel="3">
      <c r="A273" s="585">
        <v>5700</v>
      </c>
      <c r="B273" s="585">
        <v>3633</v>
      </c>
      <c r="C273" s="585" t="s">
        <v>227</v>
      </c>
      <c r="D273" s="585">
        <v>5362</v>
      </c>
      <c r="E273" s="585" t="s">
        <v>366</v>
      </c>
      <c r="F273" s="585"/>
      <c r="G273" s="602"/>
      <c r="H273" s="602">
        <v>73</v>
      </c>
      <c r="I273" s="602">
        <v>73</v>
      </c>
      <c r="J273" s="579"/>
      <c r="K273" s="579">
        <f t="shared" si="7"/>
        <v>100</v>
      </c>
    </row>
    <row r="274" spans="1:11" s="566" customFormat="1" ht="12.75" outlineLevel="2">
      <c r="A274" s="585"/>
      <c r="B274" s="603" t="s">
        <v>467</v>
      </c>
      <c r="C274" s="585"/>
      <c r="D274" s="585"/>
      <c r="E274" s="585"/>
      <c r="F274" s="585"/>
      <c r="G274" s="581">
        <f>SUBTOTAL(9,G269:G273)</f>
        <v>11792</v>
      </c>
      <c r="H274" s="581">
        <f>SUBTOTAL(9,H269:H273)</f>
        <v>11930</v>
      </c>
      <c r="I274" s="581">
        <f>SUBTOTAL(9,I269:I273)</f>
        <v>11679</v>
      </c>
      <c r="J274" s="582"/>
      <c r="K274" s="582">
        <f t="shared" si="7"/>
        <v>97.89606035205365</v>
      </c>
    </row>
    <row r="275" spans="1:11" s="566" customFormat="1" ht="12.75" outlineLevel="3">
      <c r="A275" s="585">
        <v>5700</v>
      </c>
      <c r="B275" s="585">
        <v>3699</v>
      </c>
      <c r="C275" s="585" t="s">
        <v>468</v>
      </c>
      <c r="D275" s="585">
        <v>5169</v>
      </c>
      <c r="E275" s="576" t="s">
        <v>330</v>
      </c>
      <c r="F275" s="585"/>
      <c r="G275" s="602">
        <v>23300</v>
      </c>
      <c r="H275" s="602">
        <v>23300</v>
      </c>
      <c r="I275" s="602">
        <v>23300</v>
      </c>
      <c r="J275" s="579">
        <f t="shared" si="6"/>
        <v>100</v>
      </c>
      <c r="K275" s="579">
        <f t="shared" si="7"/>
        <v>100</v>
      </c>
    </row>
    <row r="276" spans="1:11" s="566" customFormat="1" ht="12.75" outlineLevel="2">
      <c r="A276" s="585"/>
      <c r="B276" s="603" t="s">
        <v>469</v>
      </c>
      <c r="C276" s="585"/>
      <c r="D276" s="585"/>
      <c r="E276" s="576"/>
      <c r="F276" s="585"/>
      <c r="G276" s="581">
        <f>SUBTOTAL(9,G275:G275)</f>
        <v>23300</v>
      </c>
      <c r="H276" s="581">
        <f>SUBTOTAL(9,H275:H275)</f>
        <v>23300</v>
      </c>
      <c r="I276" s="581">
        <f>SUBTOTAL(9,I275:I275)</f>
        <v>23300</v>
      </c>
      <c r="J276" s="582">
        <f t="shared" si="6"/>
        <v>100</v>
      </c>
      <c r="K276" s="582">
        <f t="shared" si="7"/>
        <v>100</v>
      </c>
    </row>
    <row r="277" spans="1:256" s="566" customFormat="1" ht="13.5" outlineLevel="1" thickBot="1">
      <c r="A277" s="586" t="s">
        <v>470</v>
      </c>
      <c r="B277" s="587"/>
      <c r="C277" s="587"/>
      <c r="D277" s="587"/>
      <c r="E277" s="587"/>
      <c r="F277" s="587"/>
      <c r="G277" s="588">
        <f>SUBTOTAL(9,G260:G275)</f>
        <v>102034</v>
      </c>
      <c r="H277" s="588">
        <f>SUBTOTAL(9,H260:H275)</f>
        <v>102736</v>
      </c>
      <c r="I277" s="588">
        <f>SUBTOTAL(9,I260:I275)</f>
        <v>101788</v>
      </c>
      <c r="J277" s="589">
        <f t="shared" si="6"/>
        <v>99.75890389478018</v>
      </c>
      <c r="K277" s="589">
        <f t="shared" si="7"/>
        <v>99.07724653480766</v>
      </c>
      <c r="L277" s="606"/>
      <c r="M277" s="575"/>
      <c r="N277" s="575"/>
      <c r="O277" s="575"/>
      <c r="P277" s="575"/>
      <c r="Q277" s="575"/>
      <c r="R277" s="607"/>
      <c r="S277" s="607"/>
      <c r="T277" s="607"/>
      <c r="U277" s="608"/>
      <c r="V277" s="608"/>
      <c r="W277" s="609"/>
      <c r="X277" s="575"/>
      <c r="Y277" s="575"/>
      <c r="Z277" s="575"/>
      <c r="AA277" s="575"/>
      <c r="AB277" s="575"/>
      <c r="AC277" s="607"/>
      <c r="AD277" s="607"/>
      <c r="AE277" s="607"/>
      <c r="AF277" s="608"/>
      <c r="AG277" s="608"/>
      <c r="AH277" s="609"/>
      <c r="AI277" s="575"/>
      <c r="AJ277" s="575"/>
      <c r="AK277" s="575"/>
      <c r="AL277" s="575"/>
      <c r="AM277" s="575"/>
      <c r="AN277" s="607"/>
      <c r="AO277" s="607"/>
      <c r="AP277" s="607"/>
      <c r="AQ277" s="608"/>
      <c r="AR277" s="608"/>
      <c r="AS277" s="609"/>
      <c r="AT277" s="575"/>
      <c r="AU277" s="575"/>
      <c r="AV277" s="575"/>
      <c r="AW277" s="575"/>
      <c r="AX277" s="575"/>
      <c r="AY277" s="607"/>
      <c r="AZ277" s="607"/>
      <c r="BA277" s="607"/>
      <c r="BB277" s="608"/>
      <c r="BC277" s="608"/>
      <c r="BD277" s="609"/>
      <c r="BE277" s="575"/>
      <c r="BF277" s="575"/>
      <c r="BG277" s="575"/>
      <c r="BH277" s="575"/>
      <c r="BI277" s="575"/>
      <c r="BJ277" s="607"/>
      <c r="BK277" s="607"/>
      <c r="BL277" s="607"/>
      <c r="BM277" s="608"/>
      <c r="BN277" s="608"/>
      <c r="BO277" s="609"/>
      <c r="BP277" s="575"/>
      <c r="BQ277" s="575"/>
      <c r="BR277" s="575"/>
      <c r="BS277" s="575"/>
      <c r="BT277" s="575"/>
      <c r="BU277" s="607"/>
      <c r="BV277" s="607"/>
      <c r="BW277" s="607"/>
      <c r="BX277" s="608"/>
      <c r="BY277" s="608"/>
      <c r="BZ277" s="609"/>
      <c r="CA277" s="575"/>
      <c r="CB277" s="575"/>
      <c r="CC277" s="575"/>
      <c r="CD277" s="575"/>
      <c r="CE277" s="575"/>
      <c r="CF277" s="607"/>
      <c r="CG277" s="607"/>
      <c r="CH277" s="607"/>
      <c r="CI277" s="608"/>
      <c r="CJ277" s="608"/>
      <c r="CK277" s="609"/>
      <c r="CL277" s="575"/>
      <c r="CM277" s="575"/>
      <c r="CN277" s="575"/>
      <c r="CO277" s="575"/>
      <c r="CP277" s="575"/>
      <c r="CQ277" s="607"/>
      <c r="CR277" s="607"/>
      <c r="CS277" s="607"/>
      <c r="CT277" s="608"/>
      <c r="CU277" s="608"/>
      <c r="CV277" s="609"/>
      <c r="CW277" s="575"/>
      <c r="CX277" s="575"/>
      <c r="CY277" s="575"/>
      <c r="CZ277" s="575"/>
      <c r="DA277" s="575"/>
      <c r="DB277" s="607"/>
      <c r="DC277" s="607"/>
      <c r="DD277" s="607"/>
      <c r="DE277" s="608"/>
      <c r="DF277" s="608"/>
      <c r="DG277" s="609"/>
      <c r="DH277" s="575"/>
      <c r="DI277" s="575"/>
      <c r="DJ277" s="575"/>
      <c r="DK277" s="575"/>
      <c r="DL277" s="575"/>
      <c r="DM277" s="607"/>
      <c r="DN277" s="607"/>
      <c r="DO277" s="607"/>
      <c r="DP277" s="608"/>
      <c r="DQ277" s="608"/>
      <c r="DR277" s="609"/>
      <c r="DS277" s="575"/>
      <c r="DT277" s="575"/>
      <c r="DU277" s="575"/>
      <c r="DV277" s="575"/>
      <c r="DW277" s="575"/>
      <c r="DX277" s="607"/>
      <c r="DY277" s="607"/>
      <c r="DZ277" s="607"/>
      <c r="EA277" s="608"/>
      <c r="EB277" s="608"/>
      <c r="EC277" s="609"/>
      <c r="ED277" s="575"/>
      <c r="EE277" s="575"/>
      <c r="EF277" s="575"/>
      <c r="EG277" s="575"/>
      <c r="EH277" s="575"/>
      <c r="EI277" s="607"/>
      <c r="EJ277" s="607"/>
      <c r="EK277" s="607"/>
      <c r="EL277" s="608"/>
      <c r="EM277" s="608"/>
      <c r="EN277" s="609"/>
      <c r="EO277" s="575"/>
      <c r="EP277" s="575"/>
      <c r="EQ277" s="575"/>
      <c r="ER277" s="575"/>
      <c r="ES277" s="575"/>
      <c r="ET277" s="607"/>
      <c r="EU277" s="607"/>
      <c r="EV277" s="607"/>
      <c r="EW277" s="608"/>
      <c r="EX277" s="608"/>
      <c r="EY277" s="609"/>
      <c r="EZ277" s="575"/>
      <c r="FA277" s="575"/>
      <c r="FB277" s="575"/>
      <c r="FC277" s="575"/>
      <c r="FD277" s="575"/>
      <c r="FE277" s="607"/>
      <c r="FF277" s="607"/>
      <c r="FG277" s="607"/>
      <c r="FH277" s="608"/>
      <c r="FI277" s="608"/>
      <c r="FJ277" s="609"/>
      <c r="FK277" s="575"/>
      <c r="FL277" s="575"/>
      <c r="FM277" s="575"/>
      <c r="FN277" s="575"/>
      <c r="FO277" s="575"/>
      <c r="FP277" s="607"/>
      <c r="FQ277" s="607"/>
      <c r="FR277" s="607"/>
      <c r="FS277" s="608"/>
      <c r="FT277" s="608"/>
      <c r="FU277" s="609"/>
      <c r="FV277" s="575"/>
      <c r="FW277" s="575"/>
      <c r="FX277" s="575"/>
      <c r="FY277" s="575"/>
      <c r="FZ277" s="575"/>
      <c r="GA277" s="607"/>
      <c r="GB277" s="607"/>
      <c r="GC277" s="607"/>
      <c r="GD277" s="608"/>
      <c r="GE277" s="608"/>
      <c r="GF277" s="609"/>
      <c r="GG277" s="575"/>
      <c r="GH277" s="575"/>
      <c r="GI277" s="575"/>
      <c r="GJ277" s="575"/>
      <c r="GK277" s="575"/>
      <c r="GL277" s="607"/>
      <c r="GM277" s="607"/>
      <c r="GN277" s="607"/>
      <c r="GO277" s="608"/>
      <c r="GP277" s="608"/>
      <c r="GQ277" s="609"/>
      <c r="GR277" s="575"/>
      <c r="GS277" s="575"/>
      <c r="GT277" s="575"/>
      <c r="GU277" s="575"/>
      <c r="GV277" s="575"/>
      <c r="GW277" s="607"/>
      <c r="GX277" s="607"/>
      <c r="GY277" s="607"/>
      <c r="GZ277" s="608"/>
      <c r="HA277" s="608"/>
      <c r="HB277" s="609"/>
      <c r="HC277" s="575"/>
      <c r="HD277" s="575"/>
      <c r="HE277" s="575"/>
      <c r="HF277" s="575"/>
      <c r="HG277" s="575"/>
      <c r="HH277" s="607"/>
      <c r="HI277" s="607"/>
      <c r="HJ277" s="607"/>
      <c r="HK277" s="608"/>
      <c r="HL277" s="608"/>
      <c r="HM277" s="609"/>
      <c r="HN277" s="575"/>
      <c r="HO277" s="575"/>
      <c r="HP277" s="575"/>
      <c r="HQ277" s="575"/>
      <c r="HR277" s="575"/>
      <c r="HS277" s="607"/>
      <c r="HT277" s="607"/>
      <c r="HU277" s="607"/>
      <c r="HV277" s="608"/>
      <c r="HW277" s="608"/>
      <c r="HX277" s="609"/>
      <c r="HY277" s="575"/>
      <c r="HZ277" s="575"/>
      <c r="IA277" s="575"/>
      <c r="IB277" s="575"/>
      <c r="IC277" s="575"/>
      <c r="ID277" s="607"/>
      <c r="IE277" s="607"/>
      <c r="IF277" s="607"/>
      <c r="IG277" s="608"/>
      <c r="IH277" s="608"/>
      <c r="II277" s="609"/>
      <c r="IJ277" s="575"/>
      <c r="IK277" s="575"/>
      <c r="IL277" s="575"/>
      <c r="IM277" s="575"/>
      <c r="IN277" s="575"/>
      <c r="IO277" s="607"/>
      <c r="IP277" s="607"/>
      <c r="IQ277" s="607"/>
      <c r="IR277" s="608"/>
      <c r="IS277" s="608"/>
      <c r="IT277" s="609"/>
      <c r="IU277" s="575"/>
      <c r="IV277" s="575"/>
    </row>
    <row r="278" spans="1:11" s="566" customFormat="1" ht="12.75" outlineLevel="1">
      <c r="A278" s="603"/>
      <c r="B278" s="585"/>
      <c r="C278" s="585"/>
      <c r="D278" s="585"/>
      <c r="E278" s="576"/>
      <c r="F278" s="585"/>
      <c r="G278" s="581"/>
      <c r="H278" s="581"/>
      <c r="I278" s="581"/>
      <c r="J278" s="582"/>
      <c r="K278" s="582"/>
    </row>
    <row r="279" spans="1:11" s="566" customFormat="1" ht="15.75" outlineLevel="1">
      <c r="A279" s="593" t="s">
        <v>238</v>
      </c>
      <c r="B279" s="585"/>
      <c r="C279" s="585"/>
      <c r="D279" s="585"/>
      <c r="E279" s="576"/>
      <c r="F279" s="585"/>
      <c r="G279" s="581"/>
      <c r="H279" s="581"/>
      <c r="I279" s="581"/>
      <c r="J279" s="582"/>
      <c r="K279" s="582"/>
    </row>
    <row r="280" spans="1:11" s="566" customFormat="1" ht="12.75" outlineLevel="3">
      <c r="A280" s="585">
        <v>6100</v>
      </c>
      <c r="B280" s="583">
        <v>2253</v>
      </c>
      <c r="C280" s="583" t="s">
        <v>71</v>
      </c>
      <c r="D280" s="583">
        <v>5169</v>
      </c>
      <c r="E280" s="576" t="s">
        <v>330</v>
      </c>
      <c r="F280" s="583"/>
      <c r="G280" s="610">
        <v>8752</v>
      </c>
      <c r="H280" s="610"/>
      <c r="I280" s="610"/>
      <c r="J280" s="579"/>
      <c r="K280" s="579"/>
    </row>
    <row r="281" spans="1:11" s="566" customFormat="1" ht="12.75" outlineLevel="2">
      <c r="A281" s="585"/>
      <c r="B281" s="611" t="s">
        <v>442</v>
      </c>
      <c r="C281" s="583"/>
      <c r="D281" s="583"/>
      <c r="E281" s="576"/>
      <c r="F281" s="583"/>
      <c r="G281" s="581">
        <f>SUBTOTAL(9,G280:G280)</f>
        <v>8752</v>
      </c>
      <c r="H281" s="581"/>
      <c r="I281" s="581"/>
      <c r="J281" s="582"/>
      <c r="K281" s="582"/>
    </row>
    <row r="282" spans="1:11" s="566" customFormat="1" ht="12.75" outlineLevel="3">
      <c r="A282" s="585">
        <v>6100</v>
      </c>
      <c r="B282" s="585" t="s">
        <v>471</v>
      </c>
      <c r="C282" s="585" t="s">
        <v>472</v>
      </c>
      <c r="D282" s="585">
        <v>5137</v>
      </c>
      <c r="E282" s="576" t="s">
        <v>348</v>
      </c>
      <c r="F282" s="585"/>
      <c r="G282" s="602"/>
      <c r="H282" s="602">
        <v>30</v>
      </c>
      <c r="I282" s="602">
        <v>10</v>
      </c>
      <c r="J282" s="579"/>
      <c r="K282" s="579">
        <f t="shared" si="7"/>
        <v>33.33333333333333</v>
      </c>
    </row>
    <row r="283" spans="1:11" s="566" customFormat="1" ht="12.75" outlineLevel="3">
      <c r="A283" s="585">
        <v>6100</v>
      </c>
      <c r="B283" s="585" t="s">
        <v>471</v>
      </c>
      <c r="C283" s="585" t="s">
        <v>472</v>
      </c>
      <c r="D283" s="585">
        <v>5139</v>
      </c>
      <c r="E283" s="576" t="s">
        <v>329</v>
      </c>
      <c r="F283" s="585"/>
      <c r="G283" s="602">
        <v>100</v>
      </c>
      <c r="H283" s="602">
        <v>120</v>
      </c>
      <c r="I283" s="602">
        <v>94</v>
      </c>
      <c r="J283" s="579">
        <f aca="true" t="shared" si="8" ref="J283:J354">+I283/G283*100</f>
        <v>94</v>
      </c>
      <c r="K283" s="579">
        <f aca="true" t="shared" si="9" ref="K283:K354">+I283/H283*100</f>
        <v>78.33333333333333</v>
      </c>
    </row>
    <row r="284" spans="1:11" s="566" customFormat="1" ht="12.75" outlineLevel="3">
      <c r="A284" s="585">
        <v>6100</v>
      </c>
      <c r="B284" s="585" t="s">
        <v>471</v>
      </c>
      <c r="C284" s="585" t="s">
        <v>472</v>
      </c>
      <c r="D284" s="585">
        <v>5162</v>
      </c>
      <c r="E284" s="585" t="s">
        <v>352</v>
      </c>
      <c r="F284" s="585"/>
      <c r="G284" s="602"/>
      <c r="H284" s="602">
        <v>57</v>
      </c>
      <c r="I284" s="602">
        <v>25</v>
      </c>
      <c r="J284" s="579"/>
      <c r="K284" s="579">
        <f t="shared" si="9"/>
        <v>43.859649122807014</v>
      </c>
    </row>
    <row r="285" spans="1:11" s="566" customFormat="1" ht="12.75" outlineLevel="3">
      <c r="A285" s="585">
        <v>6100</v>
      </c>
      <c r="B285" s="585" t="s">
        <v>471</v>
      </c>
      <c r="C285" s="585" t="s">
        <v>472</v>
      </c>
      <c r="D285" s="585">
        <v>5163</v>
      </c>
      <c r="E285" s="585" t="s">
        <v>353</v>
      </c>
      <c r="F285" s="585"/>
      <c r="G285" s="602">
        <v>5</v>
      </c>
      <c r="H285" s="602">
        <v>11</v>
      </c>
      <c r="I285" s="602">
        <v>2</v>
      </c>
      <c r="J285" s="579">
        <f t="shared" si="8"/>
        <v>40</v>
      </c>
      <c r="K285" s="579">
        <f t="shared" si="9"/>
        <v>18.181818181818183</v>
      </c>
    </row>
    <row r="286" spans="1:11" s="566" customFormat="1" ht="12.75" outlineLevel="3">
      <c r="A286" s="585">
        <v>6100</v>
      </c>
      <c r="B286" s="585" t="s">
        <v>471</v>
      </c>
      <c r="C286" s="585" t="s">
        <v>472</v>
      </c>
      <c r="D286" s="585">
        <v>5164</v>
      </c>
      <c r="E286" s="585" t="s">
        <v>354</v>
      </c>
      <c r="F286" s="585"/>
      <c r="G286" s="602"/>
      <c r="H286" s="602">
        <v>120</v>
      </c>
      <c r="I286" s="602"/>
      <c r="J286" s="579"/>
      <c r="K286" s="579"/>
    </row>
    <row r="287" spans="1:11" s="566" customFormat="1" ht="12.75" outlineLevel="3">
      <c r="A287" s="585">
        <v>6100</v>
      </c>
      <c r="B287" s="585" t="s">
        <v>471</v>
      </c>
      <c r="C287" s="585" t="s">
        <v>472</v>
      </c>
      <c r="D287" s="585">
        <v>5166</v>
      </c>
      <c r="E287" s="576" t="s">
        <v>355</v>
      </c>
      <c r="F287" s="585"/>
      <c r="G287" s="602"/>
      <c r="H287" s="602">
        <v>769</v>
      </c>
      <c r="I287" s="602">
        <v>674</v>
      </c>
      <c r="J287" s="579"/>
      <c r="K287" s="579">
        <f t="shared" si="9"/>
        <v>87.64629388816645</v>
      </c>
    </row>
    <row r="288" spans="1:11" s="566" customFormat="1" ht="12.75" outlineLevel="3">
      <c r="A288" s="585">
        <v>6100</v>
      </c>
      <c r="B288" s="585" t="s">
        <v>471</v>
      </c>
      <c r="C288" s="585" t="s">
        <v>472</v>
      </c>
      <c r="D288" s="585">
        <v>5169</v>
      </c>
      <c r="E288" s="576" t="s">
        <v>330</v>
      </c>
      <c r="F288" s="585"/>
      <c r="G288" s="602">
        <v>7925</v>
      </c>
      <c r="H288" s="602">
        <v>8565</v>
      </c>
      <c r="I288" s="602">
        <v>7287</v>
      </c>
      <c r="J288" s="579">
        <f t="shared" si="8"/>
        <v>91.94952681388013</v>
      </c>
      <c r="K288" s="579">
        <f t="shared" si="9"/>
        <v>85.07880910683012</v>
      </c>
    </row>
    <row r="289" spans="1:11" s="566" customFormat="1" ht="12.75" outlineLevel="3">
      <c r="A289" s="585">
        <v>6100</v>
      </c>
      <c r="B289" s="585" t="s">
        <v>471</v>
      </c>
      <c r="C289" s="585" t="s">
        <v>472</v>
      </c>
      <c r="D289" s="585">
        <v>5172</v>
      </c>
      <c r="E289" s="585" t="s">
        <v>376</v>
      </c>
      <c r="F289" s="585"/>
      <c r="G289" s="602"/>
      <c r="H289" s="602">
        <v>25</v>
      </c>
      <c r="I289" s="602">
        <v>20</v>
      </c>
      <c r="J289" s="579"/>
      <c r="K289" s="579">
        <f t="shared" si="9"/>
        <v>80</v>
      </c>
    </row>
    <row r="290" spans="1:11" s="566" customFormat="1" ht="12.75" outlineLevel="3">
      <c r="A290" s="585">
        <v>6100</v>
      </c>
      <c r="B290" s="585" t="s">
        <v>471</v>
      </c>
      <c r="C290" s="585" t="s">
        <v>472</v>
      </c>
      <c r="D290" s="585">
        <v>5173</v>
      </c>
      <c r="E290" s="576" t="s">
        <v>358</v>
      </c>
      <c r="F290" s="585"/>
      <c r="G290" s="602"/>
      <c r="H290" s="602">
        <v>10</v>
      </c>
      <c r="I290" s="602">
        <v>8</v>
      </c>
      <c r="J290" s="579"/>
      <c r="K290" s="579">
        <f t="shared" si="9"/>
        <v>80</v>
      </c>
    </row>
    <row r="291" spans="1:11" s="566" customFormat="1" ht="12.75" outlineLevel="3">
      <c r="A291" s="585">
        <v>6100</v>
      </c>
      <c r="B291" s="585" t="s">
        <v>471</v>
      </c>
      <c r="C291" s="585" t="s">
        <v>472</v>
      </c>
      <c r="D291" s="585">
        <v>5175</v>
      </c>
      <c r="E291" s="585" t="s">
        <v>359</v>
      </c>
      <c r="F291" s="585"/>
      <c r="G291" s="602">
        <v>100</v>
      </c>
      <c r="H291" s="602">
        <v>155</v>
      </c>
      <c r="I291" s="602">
        <v>153</v>
      </c>
      <c r="J291" s="579">
        <f t="shared" si="8"/>
        <v>153</v>
      </c>
      <c r="K291" s="579">
        <f t="shared" si="9"/>
        <v>98.70967741935483</v>
      </c>
    </row>
    <row r="292" spans="1:11" s="566" customFormat="1" ht="12.75" outlineLevel="3">
      <c r="A292" s="585">
        <v>6100</v>
      </c>
      <c r="B292" s="585" t="s">
        <v>471</v>
      </c>
      <c r="C292" s="585" t="s">
        <v>472</v>
      </c>
      <c r="D292" s="585">
        <v>5194</v>
      </c>
      <c r="E292" s="585" t="s">
        <v>361</v>
      </c>
      <c r="F292" s="585"/>
      <c r="G292" s="602">
        <v>160</v>
      </c>
      <c r="H292" s="602">
        <v>160</v>
      </c>
      <c r="I292" s="602">
        <v>160</v>
      </c>
      <c r="J292" s="579">
        <f t="shared" si="8"/>
        <v>100</v>
      </c>
      <c r="K292" s="579">
        <f t="shared" si="9"/>
        <v>100</v>
      </c>
    </row>
    <row r="293" spans="1:11" s="566" customFormat="1" ht="12.75" outlineLevel="2">
      <c r="A293" s="585"/>
      <c r="B293" s="603" t="s">
        <v>473</v>
      </c>
      <c r="C293" s="585"/>
      <c r="D293" s="585"/>
      <c r="E293" s="585"/>
      <c r="F293" s="585"/>
      <c r="G293" s="581">
        <f>SUBTOTAL(9,G282:G292)</f>
        <v>8290</v>
      </c>
      <c r="H293" s="581">
        <f>SUBTOTAL(9,H282:H292)</f>
        <v>10022</v>
      </c>
      <c r="I293" s="581">
        <f>SUBTOTAL(9,I282:I292)</f>
        <v>8433</v>
      </c>
      <c r="J293" s="582">
        <f t="shared" si="8"/>
        <v>101.72496984318455</v>
      </c>
      <c r="K293" s="582">
        <f t="shared" si="9"/>
        <v>84.14488126122531</v>
      </c>
    </row>
    <row r="294" spans="1:256" s="566" customFormat="1" ht="13.5" outlineLevel="1" thickBot="1">
      <c r="A294" s="586" t="s">
        <v>474</v>
      </c>
      <c r="B294" s="587"/>
      <c r="C294" s="587"/>
      <c r="D294" s="587"/>
      <c r="E294" s="587"/>
      <c r="F294" s="587"/>
      <c r="G294" s="588">
        <f>SUBTOTAL(9,G280:G292)</f>
        <v>17042</v>
      </c>
      <c r="H294" s="588">
        <f>SUBTOTAL(9,H280:H292)</f>
        <v>10022</v>
      </c>
      <c r="I294" s="588">
        <f>SUBTOTAL(9,I280:I292)</f>
        <v>8433</v>
      </c>
      <c r="J294" s="589">
        <f t="shared" si="8"/>
        <v>49.48362868207957</v>
      </c>
      <c r="K294" s="589">
        <f t="shared" si="9"/>
        <v>84.14488126122531</v>
      </c>
      <c r="L294" s="606"/>
      <c r="M294" s="575"/>
      <c r="N294" s="575"/>
      <c r="O294" s="575"/>
      <c r="P294" s="575"/>
      <c r="Q294" s="575"/>
      <c r="R294" s="607"/>
      <c r="S294" s="607"/>
      <c r="T294" s="607"/>
      <c r="U294" s="608"/>
      <c r="V294" s="608"/>
      <c r="W294" s="609"/>
      <c r="X294" s="575"/>
      <c r="Y294" s="575"/>
      <c r="Z294" s="575"/>
      <c r="AA294" s="575"/>
      <c r="AB294" s="575"/>
      <c r="AC294" s="607"/>
      <c r="AD294" s="607"/>
      <c r="AE294" s="607"/>
      <c r="AF294" s="608"/>
      <c r="AG294" s="608"/>
      <c r="AH294" s="609"/>
      <c r="AI294" s="575"/>
      <c r="AJ294" s="575"/>
      <c r="AK294" s="575"/>
      <c r="AL294" s="575"/>
      <c r="AM294" s="575"/>
      <c r="AN294" s="607"/>
      <c r="AO294" s="607"/>
      <c r="AP294" s="607"/>
      <c r="AQ294" s="608"/>
      <c r="AR294" s="608"/>
      <c r="AS294" s="609"/>
      <c r="AT294" s="575"/>
      <c r="AU294" s="575"/>
      <c r="AV294" s="575"/>
      <c r="AW294" s="575"/>
      <c r="AX294" s="575"/>
      <c r="AY294" s="607"/>
      <c r="AZ294" s="607"/>
      <c r="BA294" s="607"/>
      <c r="BB294" s="608"/>
      <c r="BC294" s="608"/>
      <c r="BD294" s="609"/>
      <c r="BE294" s="575"/>
      <c r="BF294" s="575"/>
      <c r="BG294" s="575"/>
      <c r="BH294" s="575"/>
      <c r="BI294" s="575"/>
      <c r="BJ294" s="607"/>
      <c r="BK294" s="607"/>
      <c r="BL294" s="607"/>
      <c r="BM294" s="608"/>
      <c r="BN294" s="608"/>
      <c r="BO294" s="609"/>
      <c r="BP294" s="575"/>
      <c r="BQ294" s="575"/>
      <c r="BR294" s="575"/>
      <c r="BS294" s="575"/>
      <c r="BT294" s="575"/>
      <c r="BU294" s="607"/>
      <c r="BV294" s="607"/>
      <c r="BW294" s="607"/>
      <c r="BX294" s="608"/>
      <c r="BY294" s="608"/>
      <c r="BZ294" s="609"/>
      <c r="CA294" s="575"/>
      <c r="CB294" s="575"/>
      <c r="CC294" s="575"/>
      <c r="CD294" s="575"/>
      <c r="CE294" s="575"/>
      <c r="CF294" s="607"/>
      <c r="CG294" s="607"/>
      <c r="CH294" s="607"/>
      <c r="CI294" s="608"/>
      <c r="CJ294" s="608"/>
      <c r="CK294" s="609"/>
      <c r="CL294" s="575"/>
      <c r="CM294" s="575"/>
      <c r="CN294" s="575"/>
      <c r="CO294" s="575"/>
      <c r="CP294" s="575"/>
      <c r="CQ294" s="607"/>
      <c r="CR294" s="607"/>
      <c r="CS294" s="607"/>
      <c r="CT294" s="608"/>
      <c r="CU294" s="608"/>
      <c r="CV294" s="609"/>
      <c r="CW294" s="575"/>
      <c r="CX294" s="575"/>
      <c r="CY294" s="575"/>
      <c r="CZ294" s="575"/>
      <c r="DA294" s="575"/>
      <c r="DB294" s="607"/>
      <c r="DC294" s="607"/>
      <c r="DD294" s="607"/>
      <c r="DE294" s="608"/>
      <c r="DF294" s="608"/>
      <c r="DG294" s="609"/>
      <c r="DH294" s="575"/>
      <c r="DI294" s="575"/>
      <c r="DJ294" s="575"/>
      <c r="DK294" s="575"/>
      <c r="DL294" s="575"/>
      <c r="DM294" s="607"/>
      <c r="DN294" s="607"/>
      <c r="DO294" s="607"/>
      <c r="DP294" s="608"/>
      <c r="DQ294" s="608"/>
      <c r="DR294" s="609"/>
      <c r="DS294" s="575"/>
      <c r="DT294" s="575"/>
      <c r="DU294" s="575"/>
      <c r="DV294" s="575"/>
      <c r="DW294" s="575"/>
      <c r="DX294" s="607"/>
      <c r="DY294" s="607"/>
      <c r="DZ294" s="607"/>
      <c r="EA294" s="608"/>
      <c r="EB294" s="608"/>
      <c r="EC294" s="609"/>
      <c r="ED294" s="575"/>
      <c r="EE294" s="575"/>
      <c r="EF294" s="575"/>
      <c r="EG294" s="575"/>
      <c r="EH294" s="575"/>
      <c r="EI294" s="607"/>
      <c r="EJ294" s="607"/>
      <c r="EK294" s="607"/>
      <c r="EL294" s="608"/>
      <c r="EM294" s="608"/>
      <c r="EN294" s="609"/>
      <c r="EO294" s="575"/>
      <c r="EP294" s="575"/>
      <c r="EQ294" s="575"/>
      <c r="ER294" s="575"/>
      <c r="ES294" s="575"/>
      <c r="ET294" s="607"/>
      <c r="EU294" s="607"/>
      <c r="EV294" s="607"/>
      <c r="EW294" s="608"/>
      <c r="EX294" s="608"/>
      <c r="EY294" s="609"/>
      <c r="EZ294" s="575"/>
      <c r="FA294" s="575"/>
      <c r="FB294" s="575"/>
      <c r="FC294" s="575"/>
      <c r="FD294" s="575"/>
      <c r="FE294" s="607"/>
      <c r="FF294" s="607"/>
      <c r="FG294" s="607"/>
      <c r="FH294" s="608"/>
      <c r="FI294" s="608"/>
      <c r="FJ294" s="609"/>
      <c r="FK294" s="575"/>
      <c r="FL294" s="575"/>
      <c r="FM294" s="575"/>
      <c r="FN294" s="575"/>
      <c r="FO294" s="575"/>
      <c r="FP294" s="607"/>
      <c r="FQ294" s="607"/>
      <c r="FR294" s="607"/>
      <c r="FS294" s="608"/>
      <c r="FT294" s="608"/>
      <c r="FU294" s="609"/>
      <c r="FV294" s="575"/>
      <c r="FW294" s="575"/>
      <c r="FX294" s="575"/>
      <c r="FY294" s="575"/>
      <c r="FZ294" s="575"/>
      <c r="GA294" s="607"/>
      <c r="GB294" s="607"/>
      <c r="GC294" s="607"/>
      <c r="GD294" s="608"/>
      <c r="GE294" s="608"/>
      <c r="GF294" s="609"/>
      <c r="GG294" s="575"/>
      <c r="GH294" s="575"/>
      <c r="GI294" s="575"/>
      <c r="GJ294" s="575"/>
      <c r="GK294" s="575"/>
      <c r="GL294" s="607"/>
      <c r="GM294" s="607"/>
      <c r="GN294" s="607"/>
      <c r="GO294" s="608"/>
      <c r="GP294" s="608"/>
      <c r="GQ294" s="609"/>
      <c r="GR294" s="575"/>
      <c r="GS294" s="575"/>
      <c r="GT294" s="575"/>
      <c r="GU294" s="575"/>
      <c r="GV294" s="575"/>
      <c r="GW294" s="607"/>
      <c r="GX294" s="607"/>
      <c r="GY294" s="607"/>
      <c r="GZ294" s="608"/>
      <c r="HA294" s="608"/>
      <c r="HB294" s="609"/>
      <c r="HC294" s="575"/>
      <c r="HD294" s="575"/>
      <c r="HE294" s="575"/>
      <c r="HF294" s="575"/>
      <c r="HG294" s="575"/>
      <c r="HH294" s="607"/>
      <c r="HI294" s="607"/>
      <c r="HJ294" s="607"/>
      <c r="HK294" s="608"/>
      <c r="HL294" s="608"/>
      <c r="HM294" s="609"/>
      <c r="HN294" s="575"/>
      <c r="HO294" s="575"/>
      <c r="HP294" s="575"/>
      <c r="HQ294" s="575"/>
      <c r="HR294" s="575"/>
      <c r="HS294" s="607"/>
      <c r="HT294" s="607"/>
      <c r="HU294" s="607"/>
      <c r="HV294" s="608"/>
      <c r="HW294" s="608"/>
      <c r="HX294" s="609"/>
      <c r="HY294" s="575"/>
      <c r="HZ294" s="575"/>
      <c r="IA294" s="575"/>
      <c r="IB294" s="575"/>
      <c r="IC294" s="575"/>
      <c r="ID294" s="607"/>
      <c r="IE294" s="607"/>
      <c r="IF294" s="607"/>
      <c r="IG294" s="608"/>
      <c r="IH294" s="608"/>
      <c r="II294" s="609"/>
      <c r="IJ294" s="575"/>
      <c r="IK294" s="575"/>
      <c r="IL294" s="575"/>
      <c r="IM294" s="575"/>
      <c r="IN294" s="575"/>
      <c r="IO294" s="607"/>
      <c r="IP294" s="607"/>
      <c r="IQ294" s="607"/>
      <c r="IR294" s="608"/>
      <c r="IS294" s="608"/>
      <c r="IT294" s="609"/>
      <c r="IU294" s="575"/>
      <c r="IV294" s="575"/>
    </row>
    <row r="295" spans="1:11" s="566" customFormat="1" ht="12.75" outlineLevel="1">
      <c r="A295" s="603"/>
      <c r="B295" s="585"/>
      <c r="C295" s="585"/>
      <c r="D295" s="585"/>
      <c r="E295" s="585"/>
      <c r="F295" s="585"/>
      <c r="G295" s="581"/>
      <c r="H295" s="581"/>
      <c r="I295" s="581"/>
      <c r="J295" s="582"/>
      <c r="K295" s="582"/>
    </row>
    <row r="296" spans="1:11" s="566" customFormat="1" ht="15.75" outlineLevel="1">
      <c r="A296" s="593" t="s">
        <v>239</v>
      </c>
      <c r="B296" s="585"/>
      <c r="C296" s="585"/>
      <c r="D296" s="585"/>
      <c r="E296" s="585"/>
      <c r="F296" s="585"/>
      <c r="G296" s="581"/>
      <c r="H296" s="581"/>
      <c r="I296" s="581"/>
      <c r="J296" s="582"/>
      <c r="K296" s="582"/>
    </row>
    <row r="297" spans="1:11" s="566" customFormat="1" ht="12.75" outlineLevel="3">
      <c r="A297" s="583">
        <v>6200</v>
      </c>
      <c r="B297" s="583">
        <v>3639</v>
      </c>
      <c r="C297" s="577" t="s">
        <v>77</v>
      </c>
      <c r="D297" s="583">
        <v>5163</v>
      </c>
      <c r="E297" s="576" t="s">
        <v>353</v>
      </c>
      <c r="F297" s="583"/>
      <c r="G297" s="610"/>
      <c r="H297" s="610">
        <v>58</v>
      </c>
      <c r="I297" s="610">
        <v>58</v>
      </c>
      <c r="J297" s="579"/>
      <c r="K297" s="579">
        <f t="shared" si="9"/>
        <v>100</v>
      </c>
    </row>
    <row r="298" spans="1:11" s="566" customFormat="1" ht="12.75" outlineLevel="3">
      <c r="A298" s="583">
        <v>6200</v>
      </c>
      <c r="B298" s="583">
        <v>3639</v>
      </c>
      <c r="C298" s="577" t="s">
        <v>77</v>
      </c>
      <c r="D298" s="583">
        <v>5166</v>
      </c>
      <c r="E298" s="576" t="s">
        <v>355</v>
      </c>
      <c r="F298" s="583" t="s">
        <v>475</v>
      </c>
      <c r="G298" s="610">
        <v>4698</v>
      </c>
      <c r="H298" s="610">
        <v>4026</v>
      </c>
      <c r="I298" s="610">
        <v>2422</v>
      </c>
      <c r="J298" s="579">
        <f t="shared" si="8"/>
        <v>51.55385270327799</v>
      </c>
      <c r="K298" s="579">
        <f t="shared" si="9"/>
        <v>60.15896671634376</v>
      </c>
    </row>
    <row r="299" spans="1:11" s="566" customFormat="1" ht="12.75" outlineLevel="3">
      <c r="A299" s="583">
        <v>6200</v>
      </c>
      <c r="B299" s="583">
        <v>3639</v>
      </c>
      <c r="C299" s="577" t="s">
        <v>77</v>
      </c>
      <c r="D299" s="583">
        <v>5169</v>
      </c>
      <c r="E299" s="576" t="s">
        <v>330</v>
      </c>
      <c r="F299" s="583" t="s">
        <v>476</v>
      </c>
      <c r="G299" s="610">
        <v>7462</v>
      </c>
      <c r="H299" s="610">
        <v>17234</v>
      </c>
      <c r="I299" s="610">
        <v>11636</v>
      </c>
      <c r="J299" s="579">
        <f t="shared" si="8"/>
        <v>155.9367461806486</v>
      </c>
      <c r="K299" s="579">
        <f t="shared" si="9"/>
        <v>67.51769757456191</v>
      </c>
    </row>
    <row r="300" spans="1:11" s="566" customFormat="1" ht="12.75" outlineLevel="3">
      <c r="A300" s="583">
        <v>6200</v>
      </c>
      <c r="B300" s="583">
        <v>3639</v>
      </c>
      <c r="C300" s="577" t="s">
        <v>77</v>
      </c>
      <c r="D300" s="583">
        <v>5361</v>
      </c>
      <c r="E300" s="576" t="s">
        <v>365</v>
      </c>
      <c r="F300" s="583"/>
      <c r="G300" s="610">
        <v>400</v>
      </c>
      <c r="H300" s="610">
        <v>400</v>
      </c>
      <c r="I300" s="610">
        <v>386</v>
      </c>
      <c r="J300" s="579">
        <f t="shared" si="8"/>
        <v>96.5</v>
      </c>
      <c r="K300" s="579">
        <f t="shared" si="9"/>
        <v>96.5</v>
      </c>
    </row>
    <row r="301" spans="1:11" s="566" customFormat="1" ht="12.75" outlineLevel="3">
      <c r="A301" s="583">
        <v>6200</v>
      </c>
      <c r="B301" s="583">
        <v>3639</v>
      </c>
      <c r="C301" s="577" t="s">
        <v>77</v>
      </c>
      <c r="D301" s="583">
        <v>5362</v>
      </c>
      <c r="E301" s="583" t="s">
        <v>366</v>
      </c>
      <c r="F301" s="583" t="s">
        <v>477</v>
      </c>
      <c r="G301" s="610">
        <v>5540</v>
      </c>
      <c r="H301" s="610">
        <v>7978</v>
      </c>
      <c r="I301" s="610">
        <v>7884</v>
      </c>
      <c r="J301" s="579">
        <f t="shared" si="8"/>
        <v>142.31046931407943</v>
      </c>
      <c r="K301" s="579">
        <f t="shared" si="9"/>
        <v>98.82175983955878</v>
      </c>
    </row>
    <row r="302" spans="1:11" s="566" customFormat="1" ht="12.75" outlineLevel="3">
      <c r="A302" s="583">
        <v>6200</v>
      </c>
      <c r="B302" s="583">
        <v>3639</v>
      </c>
      <c r="C302" s="577" t="s">
        <v>77</v>
      </c>
      <c r="D302" s="583">
        <v>5429</v>
      </c>
      <c r="E302" s="585" t="s">
        <v>478</v>
      </c>
      <c r="F302" s="583"/>
      <c r="G302" s="610"/>
      <c r="H302" s="610">
        <v>323</v>
      </c>
      <c r="I302" s="610">
        <v>229</v>
      </c>
      <c r="J302" s="579"/>
      <c r="K302" s="579">
        <f t="shared" si="9"/>
        <v>70.89783281733746</v>
      </c>
    </row>
    <row r="303" spans="1:11" s="566" customFormat="1" ht="12.75" outlineLevel="3">
      <c r="A303" s="583">
        <v>6200</v>
      </c>
      <c r="B303" s="583">
        <v>3639</v>
      </c>
      <c r="C303" s="577" t="s">
        <v>77</v>
      </c>
      <c r="D303" s="583">
        <v>5492</v>
      </c>
      <c r="E303" s="583" t="s">
        <v>367</v>
      </c>
      <c r="F303" s="583"/>
      <c r="G303" s="610">
        <v>300</v>
      </c>
      <c r="H303" s="610">
        <v>300</v>
      </c>
      <c r="I303" s="610">
        <v>19</v>
      </c>
      <c r="J303" s="579">
        <f t="shared" si="8"/>
        <v>6.333333333333334</v>
      </c>
      <c r="K303" s="579">
        <f t="shared" si="9"/>
        <v>6.333333333333334</v>
      </c>
    </row>
    <row r="304" spans="1:11" s="566" customFormat="1" ht="12.75" outlineLevel="3">
      <c r="A304" s="583">
        <v>6200</v>
      </c>
      <c r="B304" s="583">
        <v>3639</v>
      </c>
      <c r="C304" s="577" t="s">
        <v>77</v>
      </c>
      <c r="D304" s="583">
        <v>5909</v>
      </c>
      <c r="E304" s="585" t="s">
        <v>369</v>
      </c>
      <c r="F304" s="583"/>
      <c r="G304" s="610">
        <v>120</v>
      </c>
      <c r="H304" s="610">
        <v>8865</v>
      </c>
      <c r="I304" s="610">
        <v>8810</v>
      </c>
      <c r="J304" s="579">
        <f t="shared" si="8"/>
        <v>7341.666666666667</v>
      </c>
      <c r="K304" s="579">
        <f t="shared" si="9"/>
        <v>99.37958262831359</v>
      </c>
    </row>
    <row r="305" spans="1:11" s="566" customFormat="1" ht="12.75" outlineLevel="2">
      <c r="A305" s="583"/>
      <c r="B305" s="611" t="s">
        <v>458</v>
      </c>
      <c r="C305" s="577"/>
      <c r="D305" s="583"/>
      <c r="E305" s="585"/>
      <c r="F305" s="583"/>
      <c r="G305" s="581">
        <f>SUBTOTAL(9,G297:G304)</f>
        <v>18520</v>
      </c>
      <c r="H305" s="581">
        <f>SUBTOTAL(9,H297:H304)</f>
        <v>39184</v>
      </c>
      <c r="I305" s="581">
        <f>SUBTOTAL(9,I297:I304)</f>
        <v>31444</v>
      </c>
      <c r="J305" s="582">
        <f t="shared" si="8"/>
        <v>169.7840172786177</v>
      </c>
      <c r="K305" s="582">
        <f t="shared" si="9"/>
        <v>80.24703960800326</v>
      </c>
    </row>
    <row r="306" spans="1:256" s="566" customFormat="1" ht="13.5" outlineLevel="1" thickBot="1">
      <c r="A306" s="586" t="s">
        <v>479</v>
      </c>
      <c r="B306" s="587"/>
      <c r="C306" s="587"/>
      <c r="D306" s="587"/>
      <c r="E306" s="587"/>
      <c r="F306" s="587"/>
      <c r="G306" s="588">
        <f>SUBTOTAL(9,G297:G304)</f>
        <v>18520</v>
      </c>
      <c r="H306" s="588">
        <f>SUBTOTAL(9,H297:H304)</f>
        <v>39184</v>
      </c>
      <c r="I306" s="588">
        <f>SUBTOTAL(9,I297:I304)</f>
        <v>31444</v>
      </c>
      <c r="J306" s="589">
        <f t="shared" si="8"/>
        <v>169.7840172786177</v>
      </c>
      <c r="K306" s="589">
        <f t="shared" si="9"/>
        <v>80.24703960800326</v>
      </c>
      <c r="L306" s="606"/>
      <c r="M306" s="575"/>
      <c r="N306" s="575"/>
      <c r="O306" s="575"/>
      <c r="P306" s="575"/>
      <c r="Q306" s="575"/>
      <c r="R306" s="607"/>
      <c r="S306" s="607"/>
      <c r="T306" s="607"/>
      <c r="U306" s="608"/>
      <c r="V306" s="608"/>
      <c r="W306" s="609"/>
      <c r="X306" s="575"/>
      <c r="Y306" s="575"/>
      <c r="Z306" s="575"/>
      <c r="AA306" s="575"/>
      <c r="AB306" s="575"/>
      <c r="AC306" s="607"/>
      <c r="AD306" s="607"/>
      <c r="AE306" s="607"/>
      <c r="AF306" s="608"/>
      <c r="AG306" s="608"/>
      <c r="AH306" s="609"/>
      <c r="AI306" s="575"/>
      <c r="AJ306" s="575"/>
      <c r="AK306" s="575"/>
      <c r="AL306" s="575"/>
      <c r="AM306" s="575"/>
      <c r="AN306" s="607"/>
      <c r="AO306" s="607"/>
      <c r="AP306" s="607"/>
      <c r="AQ306" s="608"/>
      <c r="AR306" s="608"/>
      <c r="AS306" s="609"/>
      <c r="AT306" s="575"/>
      <c r="AU306" s="575"/>
      <c r="AV306" s="575"/>
      <c r="AW306" s="575"/>
      <c r="AX306" s="575"/>
      <c r="AY306" s="607"/>
      <c r="AZ306" s="607"/>
      <c r="BA306" s="607"/>
      <c r="BB306" s="608"/>
      <c r="BC306" s="608"/>
      <c r="BD306" s="609"/>
      <c r="BE306" s="575"/>
      <c r="BF306" s="575"/>
      <c r="BG306" s="575"/>
      <c r="BH306" s="575"/>
      <c r="BI306" s="575"/>
      <c r="BJ306" s="607"/>
      <c r="BK306" s="607"/>
      <c r="BL306" s="607"/>
      <c r="BM306" s="608"/>
      <c r="BN306" s="608"/>
      <c r="BO306" s="609"/>
      <c r="BP306" s="575"/>
      <c r="BQ306" s="575"/>
      <c r="BR306" s="575"/>
      <c r="BS306" s="575"/>
      <c r="BT306" s="575"/>
      <c r="BU306" s="607"/>
      <c r="BV306" s="607"/>
      <c r="BW306" s="607"/>
      <c r="BX306" s="608"/>
      <c r="BY306" s="608"/>
      <c r="BZ306" s="609"/>
      <c r="CA306" s="575"/>
      <c r="CB306" s="575"/>
      <c r="CC306" s="575"/>
      <c r="CD306" s="575"/>
      <c r="CE306" s="575"/>
      <c r="CF306" s="607"/>
      <c r="CG306" s="607"/>
      <c r="CH306" s="607"/>
      <c r="CI306" s="608"/>
      <c r="CJ306" s="608"/>
      <c r="CK306" s="609"/>
      <c r="CL306" s="575"/>
      <c r="CM306" s="575"/>
      <c r="CN306" s="575"/>
      <c r="CO306" s="575"/>
      <c r="CP306" s="575"/>
      <c r="CQ306" s="607"/>
      <c r="CR306" s="607"/>
      <c r="CS306" s="607"/>
      <c r="CT306" s="608"/>
      <c r="CU306" s="608"/>
      <c r="CV306" s="609"/>
      <c r="CW306" s="575"/>
      <c r="CX306" s="575"/>
      <c r="CY306" s="575"/>
      <c r="CZ306" s="575"/>
      <c r="DA306" s="575"/>
      <c r="DB306" s="607"/>
      <c r="DC306" s="607"/>
      <c r="DD306" s="607"/>
      <c r="DE306" s="608"/>
      <c r="DF306" s="608"/>
      <c r="DG306" s="609"/>
      <c r="DH306" s="575"/>
      <c r="DI306" s="575"/>
      <c r="DJ306" s="575"/>
      <c r="DK306" s="575"/>
      <c r="DL306" s="575"/>
      <c r="DM306" s="607"/>
      <c r="DN306" s="607"/>
      <c r="DO306" s="607"/>
      <c r="DP306" s="608"/>
      <c r="DQ306" s="608"/>
      <c r="DR306" s="609"/>
      <c r="DS306" s="575"/>
      <c r="DT306" s="575"/>
      <c r="DU306" s="575"/>
      <c r="DV306" s="575"/>
      <c r="DW306" s="575"/>
      <c r="DX306" s="607"/>
      <c r="DY306" s="607"/>
      <c r="DZ306" s="607"/>
      <c r="EA306" s="608"/>
      <c r="EB306" s="608"/>
      <c r="EC306" s="609"/>
      <c r="ED306" s="575"/>
      <c r="EE306" s="575"/>
      <c r="EF306" s="575"/>
      <c r="EG306" s="575"/>
      <c r="EH306" s="575"/>
      <c r="EI306" s="607"/>
      <c r="EJ306" s="607"/>
      <c r="EK306" s="607"/>
      <c r="EL306" s="608"/>
      <c r="EM306" s="608"/>
      <c r="EN306" s="609"/>
      <c r="EO306" s="575"/>
      <c r="EP306" s="575"/>
      <c r="EQ306" s="575"/>
      <c r="ER306" s="575"/>
      <c r="ES306" s="575"/>
      <c r="ET306" s="607"/>
      <c r="EU306" s="607"/>
      <c r="EV306" s="607"/>
      <c r="EW306" s="608"/>
      <c r="EX306" s="608"/>
      <c r="EY306" s="609"/>
      <c r="EZ306" s="575"/>
      <c r="FA306" s="575"/>
      <c r="FB306" s="575"/>
      <c r="FC306" s="575"/>
      <c r="FD306" s="575"/>
      <c r="FE306" s="607"/>
      <c r="FF306" s="607"/>
      <c r="FG306" s="607"/>
      <c r="FH306" s="608"/>
      <c r="FI306" s="608"/>
      <c r="FJ306" s="609"/>
      <c r="FK306" s="575"/>
      <c r="FL306" s="575"/>
      <c r="FM306" s="575"/>
      <c r="FN306" s="575"/>
      <c r="FO306" s="575"/>
      <c r="FP306" s="607"/>
      <c r="FQ306" s="607"/>
      <c r="FR306" s="607"/>
      <c r="FS306" s="608"/>
      <c r="FT306" s="608"/>
      <c r="FU306" s="609"/>
      <c r="FV306" s="575"/>
      <c r="FW306" s="575"/>
      <c r="FX306" s="575"/>
      <c r="FY306" s="575"/>
      <c r="FZ306" s="575"/>
      <c r="GA306" s="607"/>
      <c r="GB306" s="607"/>
      <c r="GC306" s="607"/>
      <c r="GD306" s="608"/>
      <c r="GE306" s="608"/>
      <c r="GF306" s="609"/>
      <c r="GG306" s="575"/>
      <c r="GH306" s="575"/>
      <c r="GI306" s="575"/>
      <c r="GJ306" s="575"/>
      <c r="GK306" s="575"/>
      <c r="GL306" s="607"/>
      <c r="GM306" s="607"/>
      <c r="GN306" s="607"/>
      <c r="GO306" s="608"/>
      <c r="GP306" s="608"/>
      <c r="GQ306" s="609"/>
      <c r="GR306" s="575"/>
      <c r="GS306" s="575"/>
      <c r="GT306" s="575"/>
      <c r="GU306" s="575"/>
      <c r="GV306" s="575"/>
      <c r="GW306" s="607"/>
      <c r="GX306" s="607"/>
      <c r="GY306" s="607"/>
      <c r="GZ306" s="608"/>
      <c r="HA306" s="608"/>
      <c r="HB306" s="609"/>
      <c r="HC306" s="575"/>
      <c r="HD306" s="575"/>
      <c r="HE306" s="575"/>
      <c r="HF306" s="575"/>
      <c r="HG306" s="575"/>
      <c r="HH306" s="607"/>
      <c r="HI306" s="607"/>
      <c r="HJ306" s="607"/>
      <c r="HK306" s="608"/>
      <c r="HL306" s="608"/>
      <c r="HM306" s="609"/>
      <c r="HN306" s="575"/>
      <c r="HO306" s="575"/>
      <c r="HP306" s="575"/>
      <c r="HQ306" s="575"/>
      <c r="HR306" s="575"/>
      <c r="HS306" s="607"/>
      <c r="HT306" s="607"/>
      <c r="HU306" s="607"/>
      <c r="HV306" s="608"/>
      <c r="HW306" s="608"/>
      <c r="HX306" s="609"/>
      <c r="HY306" s="575"/>
      <c r="HZ306" s="575"/>
      <c r="IA306" s="575"/>
      <c r="IB306" s="575"/>
      <c r="IC306" s="575"/>
      <c r="ID306" s="607"/>
      <c r="IE306" s="607"/>
      <c r="IF306" s="607"/>
      <c r="IG306" s="608"/>
      <c r="IH306" s="608"/>
      <c r="II306" s="609"/>
      <c r="IJ306" s="575"/>
      <c r="IK306" s="575"/>
      <c r="IL306" s="575"/>
      <c r="IM306" s="575"/>
      <c r="IN306" s="575"/>
      <c r="IO306" s="607"/>
      <c r="IP306" s="607"/>
      <c r="IQ306" s="607"/>
      <c r="IR306" s="608"/>
      <c r="IS306" s="608"/>
      <c r="IT306" s="609"/>
      <c r="IU306" s="575"/>
      <c r="IV306" s="575"/>
    </row>
    <row r="307" spans="1:11" s="566" customFormat="1" ht="12.75" outlineLevel="1">
      <c r="A307" s="611"/>
      <c r="B307" s="583"/>
      <c r="C307" s="577"/>
      <c r="D307" s="583"/>
      <c r="E307" s="585"/>
      <c r="F307" s="583"/>
      <c r="G307" s="581"/>
      <c r="H307" s="581"/>
      <c r="I307" s="581"/>
      <c r="J307" s="582"/>
      <c r="K307" s="582"/>
    </row>
    <row r="308" spans="1:11" s="566" customFormat="1" ht="15.75" outlineLevel="1">
      <c r="A308" s="593" t="s">
        <v>242</v>
      </c>
      <c r="B308" s="583"/>
      <c r="C308" s="577"/>
      <c r="D308" s="583"/>
      <c r="E308" s="585"/>
      <c r="F308" s="583"/>
      <c r="G308" s="581"/>
      <c r="H308" s="581"/>
      <c r="I308" s="581"/>
      <c r="J308" s="582"/>
      <c r="K308" s="582"/>
    </row>
    <row r="309" spans="1:11" s="566" customFormat="1" ht="12.75" outlineLevel="3">
      <c r="A309" s="601">
        <v>6300</v>
      </c>
      <c r="B309" s="601">
        <v>3612</v>
      </c>
      <c r="C309" s="601" t="s">
        <v>31</v>
      </c>
      <c r="D309" s="612">
        <v>5166</v>
      </c>
      <c r="E309" s="576" t="s">
        <v>355</v>
      </c>
      <c r="F309" s="613"/>
      <c r="G309" s="614">
        <v>5290</v>
      </c>
      <c r="H309" s="614">
        <v>5290</v>
      </c>
      <c r="I309" s="614">
        <v>1445</v>
      </c>
      <c r="J309" s="579">
        <f t="shared" si="8"/>
        <v>27.31568998109641</v>
      </c>
      <c r="K309" s="579">
        <f t="shared" si="9"/>
        <v>27.31568998109641</v>
      </c>
    </row>
    <row r="310" spans="1:11" s="566" customFormat="1" ht="12.75" outlineLevel="3">
      <c r="A310" s="601">
        <v>6300</v>
      </c>
      <c r="B310" s="601">
        <v>3612</v>
      </c>
      <c r="C310" s="601" t="s">
        <v>31</v>
      </c>
      <c r="D310" s="612">
        <v>5169</v>
      </c>
      <c r="E310" s="576" t="s">
        <v>330</v>
      </c>
      <c r="F310" s="613"/>
      <c r="G310" s="614">
        <v>1233</v>
      </c>
      <c r="H310" s="614">
        <v>1233</v>
      </c>
      <c r="I310" s="614">
        <v>312</v>
      </c>
      <c r="J310" s="579">
        <f t="shared" si="8"/>
        <v>25.304136253041364</v>
      </c>
      <c r="K310" s="579">
        <f t="shared" si="9"/>
        <v>25.304136253041364</v>
      </c>
    </row>
    <row r="311" spans="1:11" s="566" customFormat="1" ht="12.75" outlineLevel="3">
      <c r="A311" s="601">
        <v>6300</v>
      </c>
      <c r="B311" s="601">
        <v>3612</v>
      </c>
      <c r="C311" s="601" t="s">
        <v>31</v>
      </c>
      <c r="D311" s="612">
        <v>5341</v>
      </c>
      <c r="E311" s="583" t="s">
        <v>480</v>
      </c>
      <c r="F311" s="613"/>
      <c r="G311" s="614">
        <v>36976</v>
      </c>
      <c r="H311" s="614">
        <v>17586</v>
      </c>
      <c r="I311" s="614">
        <v>3180</v>
      </c>
      <c r="J311" s="579">
        <f t="shared" si="8"/>
        <v>8.600173085244483</v>
      </c>
      <c r="K311" s="579">
        <f t="shared" si="9"/>
        <v>18.082565677243263</v>
      </c>
    </row>
    <row r="312" spans="1:11" s="566" customFormat="1" ht="12.75" outlineLevel="3">
      <c r="A312" s="601">
        <v>6300</v>
      </c>
      <c r="B312" s="601">
        <v>3612</v>
      </c>
      <c r="C312" s="601" t="s">
        <v>31</v>
      </c>
      <c r="D312" s="612">
        <v>5361</v>
      </c>
      <c r="E312" s="613" t="s">
        <v>365</v>
      </c>
      <c r="F312" s="613"/>
      <c r="G312" s="614">
        <v>70</v>
      </c>
      <c r="H312" s="614">
        <v>70</v>
      </c>
      <c r="I312" s="614">
        <v>170</v>
      </c>
      <c r="J312" s="579">
        <f t="shared" si="8"/>
        <v>242.85714285714283</v>
      </c>
      <c r="K312" s="579">
        <f t="shared" si="9"/>
        <v>242.85714285714283</v>
      </c>
    </row>
    <row r="313" spans="1:11" s="566" customFormat="1" ht="12.75" outlineLevel="3">
      <c r="A313" s="601">
        <v>6300</v>
      </c>
      <c r="B313" s="601">
        <v>3612</v>
      </c>
      <c r="C313" s="601" t="s">
        <v>31</v>
      </c>
      <c r="D313" s="612">
        <v>5362</v>
      </c>
      <c r="E313" s="613" t="s">
        <v>366</v>
      </c>
      <c r="F313" s="613"/>
      <c r="G313" s="614">
        <v>8800</v>
      </c>
      <c r="H313" s="614">
        <v>8800</v>
      </c>
      <c r="I313" s="614">
        <v>8996</v>
      </c>
      <c r="J313" s="579">
        <f t="shared" si="8"/>
        <v>102.22727272727272</v>
      </c>
      <c r="K313" s="579">
        <f t="shared" si="9"/>
        <v>102.22727272727272</v>
      </c>
    </row>
    <row r="314" spans="1:11" s="566" customFormat="1" ht="12.75" outlineLevel="3">
      <c r="A314" s="601">
        <v>6300</v>
      </c>
      <c r="B314" s="601">
        <v>3612</v>
      </c>
      <c r="C314" s="601" t="s">
        <v>31</v>
      </c>
      <c r="D314" s="612">
        <v>5363</v>
      </c>
      <c r="E314" s="613" t="s">
        <v>382</v>
      </c>
      <c r="F314" s="613"/>
      <c r="G314" s="614"/>
      <c r="H314" s="614"/>
      <c r="I314" s="614">
        <v>2</v>
      </c>
      <c r="J314" s="579"/>
      <c r="K314" s="579"/>
    </row>
    <row r="315" spans="1:11" s="566" customFormat="1" ht="12.75" outlineLevel="3">
      <c r="A315" s="601">
        <v>6300</v>
      </c>
      <c r="B315" s="601">
        <v>3612</v>
      </c>
      <c r="C315" s="601" t="s">
        <v>31</v>
      </c>
      <c r="D315" s="612">
        <v>5499</v>
      </c>
      <c r="E315" s="601" t="s">
        <v>411</v>
      </c>
      <c r="F315" s="613"/>
      <c r="G315" s="614">
        <v>40000</v>
      </c>
      <c r="H315" s="614">
        <v>40000</v>
      </c>
      <c r="I315" s="614">
        <v>40873</v>
      </c>
      <c r="J315" s="579">
        <f t="shared" si="8"/>
        <v>102.1825</v>
      </c>
      <c r="K315" s="579">
        <f t="shared" si="9"/>
        <v>102.1825</v>
      </c>
    </row>
    <row r="316" spans="1:11" s="566" customFormat="1" ht="12.75" outlineLevel="3">
      <c r="A316" s="601">
        <v>6300</v>
      </c>
      <c r="B316" s="601">
        <v>3612</v>
      </c>
      <c r="C316" s="601" t="s">
        <v>31</v>
      </c>
      <c r="D316" s="612">
        <v>5909</v>
      </c>
      <c r="E316" s="585" t="s">
        <v>369</v>
      </c>
      <c r="F316" s="613"/>
      <c r="G316" s="614"/>
      <c r="H316" s="614">
        <v>60</v>
      </c>
      <c r="I316" s="614">
        <v>61</v>
      </c>
      <c r="J316" s="579"/>
      <c r="K316" s="579">
        <f t="shared" si="9"/>
        <v>101.66666666666666</v>
      </c>
    </row>
    <row r="317" spans="1:11" s="566" customFormat="1" ht="12.75" outlineLevel="2">
      <c r="A317" s="601"/>
      <c r="B317" s="615" t="s">
        <v>481</v>
      </c>
      <c r="C317" s="601"/>
      <c r="D317" s="612"/>
      <c r="E317" s="585"/>
      <c r="F317" s="613"/>
      <c r="G317" s="581">
        <f>SUBTOTAL(9,G309:G316)</f>
        <v>92369</v>
      </c>
      <c r="H317" s="581">
        <f>SUBTOTAL(9,H309:H316)</f>
        <v>73039</v>
      </c>
      <c r="I317" s="581">
        <f>SUBTOTAL(9,I309:I316)</f>
        <v>55039</v>
      </c>
      <c r="J317" s="582">
        <f>+I317/G317*100</f>
        <v>59.58600829282551</v>
      </c>
      <c r="K317" s="582">
        <f t="shared" si="9"/>
        <v>75.35563192267145</v>
      </c>
    </row>
    <row r="318" spans="1:11" s="566" customFormat="1" ht="12.75" outlineLevel="3">
      <c r="A318" s="601">
        <v>6300</v>
      </c>
      <c r="B318" s="601">
        <v>3619</v>
      </c>
      <c r="C318" s="601" t="s">
        <v>482</v>
      </c>
      <c r="D318" s="612">
        <v>5660</v>
      </c>
      <c r="E318" s="583" t="s">
        <v>483</v>
      </c>
      <c r="F318" s="613"/>
      <c r="G318" s="614">
        <v>27659</v>
      </c>
      <c r="H318" s="614">
        <v>22519</v>
      </c>
      <c r="I318" s="614">
        <v>22390</v>
      </c>
      <c r="J318" s="579">
        <f t="shared" si="8"/>
        <v>80.95014281065838</v>
      </c>
      <c r="K318" s="579">
        <f t="shared" si="9"/>
        <v>99.42715040632355</v>
      </c>
    </row>
    <row r="319" spans="1:11" s="566" customFormat="1" ht="12.75" outlineLevel="2">
      <c r="A319" s="601"/>
      <c r="B319" s="615" t="s">
        <v>484</v>
      </c>
      <c r="C319" s="601"/>
      <c r="D319" s="612"/>
      <c r="E319" s="583"/>
      <c r="F319" s="613"/>
      <c r="G319" s="581">
        <f>SUBTOTAL(9,G318:G318)</f>
        <v>27659</v>
      </c>
      <c r="H319" s="581">
        <f>SUBTOTAL(9,H318:H318)</f>
        <v>22519</v>
      </c>
      <c r="I319" s="581">
        <f>SUBTOTAL(9,I318:I318)</f>
        <v>22390</v>
      </c>
      <c r="J319" s="582">
        <f t="shared" si="8"/>
        <v>80.95014281065838</v>
      </c>
      <c r="K319" s="582">
        <f t="shared" si="9"/>
        <v>99.42715040632355</v>
      </c>
    </row>
    <row r="320" spans="1:11" s="566" customFormat="1" ht="12.75" outlineLevel="3">
      <c r="A320" s="601">
        <v>6300</v>
      </c>
      <c r="B320" s="601">
        <v>3639</v>
      </c>
      <c r="C320" s="577" t="s">
        <v>228</v>
      </c>
      <c r="D320" s="612">
        <v>5169</v>
      </c>
      <c r="E320" s="576" t="s">
        <v>330</v>
      </c>
      <c r="F320" s="613"/>
      <c r="G320" s="614"/>
      <c r="H320" s="614">
        <v>234</v>
      </c>
      <c r="I320" s="614">
        <v>234</v>
      </c>
      <c r="J320" s="579"/>
      <c r="K320" s="579">
        <f t="shared" si="9"/>
        <v>100</v>
      </c>
    </row>
    <row r="321" spans="1:11" s="566" customFormat="1" ht="12.75" outlineLevel="3">
      <c r="A321" s="601">
        <v>6300</v>
      </c>
      <c r="B321" s="601">
        <v>3639</v>
      </c>
      <c r="C321" s="577" t="s">
        <v>228</v>
      </c>
      <c r="D321" s="612">
        <v>5173</v>
      </c>
      <c r="E321" s="576" t="s">
        <v>358</v>
      </c>
      <c r="F321" s="613"/>
      <c r="G321" s="614"/>
      <c r="H321" s="614">
        <v>10</v>
      </c>
      <c r="I321" s="614">
        <v>10</v>
      </c>
      <c r="J321" s="579"/>
      <c r="K321" s="579">
        <f t="shared" si="9"/>
        <v>100</v>
      </c>
    </row>
    <row r="322" spans="1:11" s="566" customFormat="1" ht="12.75" outlineLevel="3">
      <c r="A322" s="601">
        <v>6300</v>
      </c>
      <c r="B322" s="601">
        <v>3639</v>
      </c>
      <c r="C322" s="577" t="s">
        <v>228</v>
      </c>
      <c r="D322" s="612">
        <v>5175</v>
      </c>
      <c r="E322" s="613" t="s">
        <v>359</v>
      </c>
      <c r="F322" s="613"/>
      <c r="G322" s="614"/>
      <c r="H322" s="614">
        <v>17</v>
      </c>
      <c r="I322" s="614">
        <v>17</v>
      </c>
      <c r="J322" s="579"/>
      <c r="K322" s="579">
        <f t="shared" si="9"/>
        <v>100</v>
      </c>
    </row>
    <row r="323" spans="1:11" s="566" customFormat="1" ht="12.75" outlineLevel="2">
      <c r="A323" s="601"/>
      <c r="B323" s="615" t="s">
        <v>458</v>
      </c>
      <c r="C323" s="577"/>
      <c r="D323" s="612"/>
      <c r="E323" s="613"/>
      <c r="F323" s="613"/>
      <c r="G323" s="581"/>
      <c r="H323" s="581">
        <f>SUBTOTAL(9,H320:H322)</f>
        <v>261</v>
      </c>
      <c r="I323" s="581">
        <f>SUBTOTAL(9,I320:I322)</f>
        <v>261</v>
      </c>
      <c r="J323" s="582"/>
      <c r="K323" s="582">
        <f t="shared" si="9"/>
        <v>100</v>
      </c>
    </row>
    <row r="324" spans="1:256" s="566" customFormat="1" ht="13.5" outlineLevel="1" thickBot="1">
      <c r="A324" s="586" t="s">
        <v>485</v>
      </c>
      <c r="B324" s="587"/>
      <c r="C324" s="587"/>
      <c r="D324" s="587"/>
      <c r="E324" s="587"/>
      <c r="F324" s="587"/>
      <c r="G324" s="588">
        <f>SUBTOTAL(9,G309:G322)</f>
        <v>120028</v>
      </c>
      <c r="H324" s="588">
        <f>SUBTOTAL(9,H309:H322)</f>
        <v>95819</v>
      </c>
      <c r="I324" s="588">
        <f>SUBTOTAL(9,I309:I322)</f>
        <v>77690</v>
      </c>
      <c r="J324" s="589">
        <f>+I324/G324*100</f>
        <v>64.72656380177958</v>
      </c>
      <c r="K324" s="589">
        <f t="shared" si="9"/>
        <v>81.07995282772727</v>
      </c>
      <c r="L324" s="606"/>
      <c r="M324" s="575"/>
      <c r="N324" s="575"/>
      <c r="O324" s="575"/>
      <c r="P324" s="575"/>
      <c r="Q324" s="575"/>
      <c r="R324" s="607"/>
      <c r="S324" s="607"/>
      <c r="T324" s="607"/>
      <c r="U324" s="608"/>
      <c r="V324" s="608"/>
      <c r="W324" s="609"/>
      <c r="X324" s="575"/>
      <c r="Y324" s="575"/>
      <c r="Z324" s="575"/>
      <c r="AA324" s="575"/>
      <c r="AB324" s="575"/>
      <c r="AC324" s="607"/>
      <c r="AD324" s="607"/>
      <c r="AE324" s="607"/>
      <c r="AF324" s="608"/>
      <c r="AG324" s="608"/>
      <c r="AH324" s="609"/>
      <c r="AI324" s="575"/>
      <c r="AJ324" s="575"/>
      <c r="AK324" s="575"/>
      <c r="AL324" s="575"/>
      <c r="AM324" s="575"/>
      <c r="AN324" s="607"/>
      <c r="AO324" s="607"/>
      <c r="AP324" s="607"/>
      <c r="AQ324" s="608"/>
      <c r="AR324" s="608"/>
      <c r="AS324" s="609"/>
      <c r="AT324" s="575"/>
      <c r="AU324" s="575"/>
      <c r="AV324" s="575"/>
      <c r="AW324" s="575"/>
      <c r="AX324" s="575"/>
      <c r="AY324" s="607"/>
      <c r="AZ324" s="607"/>
      <c r="BA324" s="607"/>
      <c r="BB324" s="608"/>
      <c r="BC324" s="608"/>
      <c r="BD324" s="609"/>
      <c r="BE324" s="575"/>
      <c r="BF324" s="575"/>
      <c r="BG324" s="575"/>
      <c r="BH324" s="575"/>
      <c r="BI324" s="575"/>
      <c r="BJ324" s="607"/>
      <c r="BK324" s="607"/>
      <c r="BL324" s="607"/>
      <c r="BM324" s="608"/>
      <c r="BN324" s="608"/>
      <c r="BO324" s="609"/>
      <c r="BP324" s="575"/>
      <c r="BQ324" s="575"/>
      <c r="BR324" s="575"/>
      <c r="BS324" s="575"/>
      <c r="BT324" s="575"/>
      <c r="BU324" s="607"/>
      <c r="BV324" s="607"/>
      <c r="BW324" s="607"/>
      <c r="BX324" s="608"/>
      <c r="BY324" s="608"/>
      <c r="BZ324" s="609"/>
      <c r="CA324" s="575"/>
      <c r="CB324" s="575"/>
      <c r="CC324" s="575"/>
      <c r="CD324" s="575"/>
      <c r="CE324" s="575"/>
      <c r="CF324" s="607"/>
      <c r="CG324" s="607"/>
      <c r="CH324" s="607"/>
      <c r="CI324" s="608"/>
      <c r="CJ324" s="608"/>
      <c r="CK324" s="609"/>
      <c r="CL324" s="575"/>
      <c r="CM324" s="575"/>
      <c r="CN324" s="575"/>
      <c r="CO324" s="575"/>
      <c r="CP324" s="575"/>
      <c r="CQ324" s="607"/>
      <c r="CR324" s="607"/>
      <c r="CS324" s="607"/>
      <c r="CT324" s="608"/>
      <c r="CU324" s="608"/>
      <c r="CV324" s="609"/>
      <c r="CW324" s="575"/>
      <c r="CX324" s="575"/>
      <c r="CY324" s="575"/>
      <c r="CZ324" s="575"/>
      <c r="DA324" s="575"/>
      <c r="DB324" s="607"/>
      <c r="DC324" s="607"/>
      <c r="DD324" s="607"/>
      <c r="DE324" s="608"/>
      <c r="DF324" s="608"/>
      <c r="DG324" s="609"/>
      <c r="DH324" s="575"/>
      <c r="DI324" s="575"/>
      <c r="DJ324" s="575"/>
      <c r="DK324" s="575"/>
      <c r="DL324" s="575"/>
      <c r="DM324" s="607"/>
      <c r="DN324" s="607"/>
      <c r="DO324" s="607"/>
      <c r="DP324" s="608"/>
      <c r="DQ324" s="608"/>
      <c r="DR324" s="609"/>
      <c r="DS324" s="575"/>
      <c r="DT324" s="575"/>
      <c r="DU324" s="575"/>
      <c r="DV324" s="575"/>
      <c r="DW324" s="575"/>
      <c r="DX324" s="607"/>
      <c r="DY324" s="607"/>
      <c r="DZ324" s="607"/>
      <c r="EA324" s="608"/>
      <c r="EB324" s="608"/>
      <c r="EC324" s="609"/>
      <c r="ED324" s="575"/>
      <c r="EE324" s="575"/>
      <c r="EF324" s="575"/>
      <c r="EG324" s="575"/>
      <c r="EH324" s="575"/>
      <c r="EI324" s="607"/>
      <c r="EJ324" s="607"/>
      <c r="EK324" s="607"/>
      <c r="EL324" s="608"/>
      <c r="EM324" s="608"/>
      <c r="EN324" s="609"/>
      <c r="EO324" s="575"/>
      <c r="EP324" s="575"/>
      <c r="EQ324" s="575"/>
      <c r="ER324" s="575"/>
      <c r="ES324" s="575"/>
      <c r="ET324" s="607"/>
      <c r="EU324" s="607"/>
      <c r="EV324" s="607"/>
      <c r="EW324" s="608"/>
      <c r="EX324" s="608"/>
      <c r="EY324" s="609"/>
      <c r="EZ324" s="575"/>
      <c r="FA324" s="575"/>
      <c r="FB324" s="575"/>
      <c r="FC324" s="575"/>
      <c r="FD324" s="575"/>
      <c r="FE324" s="607"/>
      <c r="FF324" s="607"/>
      <c r="FG324" s="607"/>
      <c r="FH324" s="608"/>
      <c r="FI324" s="608"/>
      <c r="FJ324" s="609"/>
      <c r="FK324" s="575"/>
      <c r="FL324" s="575"/>
      <c r="FM324" s="575"/>
      <c r="FN324" s="575"/>
      <c r="FO324" s="575"/>
      <c r="FP324" s="607"/>
      <c r="FQ324" s="607"/>
      <c r="FR324" s="607"/>
      <c r="FS324" s="608"/>
      <c r="FT324" s="608"/>
      <c r="FU324" s="609"/>
      <c r="FV324" s="575"/>
      <c r="FW324" s="575"/>
      <c r="FX324" s="575"/>
      <c r="FY324" s="575"/>
      <c r="FZ324" s="575"/>
      <c r="GA324" s="607"/>
      <c r="GB324" s="607"/>
      <c r="GC324" s="607"/>
      <c r="GD324" s="608"/>
      <c r="GE324" s="608"/>
      <c r="GF324" s="609"/>
      <c r="GG324" s="575"/>
      <c r="GH324" s="575"/>
      <c r="GI324" s="575"/>
      <c r="GJ324" s="575"/>
      <c r="GK324" s="575"/>
      <c r="GL324" s="607"/>
      <c r="GM324" s="607"/>
      <c r="GN324" s="607"/>
      <c r="GO324" s="608"/>
      <c r="GP324" s="608"/>
      <c r="GQ324" s="609"/>
      <c r="GR324" s="575"/>
      <c r="GS324" s="575"/>
      <c r="GT324" s="575"/>
      <c r="GU324" s="575"/>
      <c r="GV324" s="575"/>
      <c r="GW324" s="607"/>
      <c r="GX324" s="607"/>
      <c r="GY324" s="607"/>
      <c r="GZ324" s="608"/>
      <c r="HA324" s="608"/>
      <c r="HB324" s="609"/>
      <c r="HC324" s="575"/>
      <c r="HD324" s="575"/>
      <c r="HE324" s="575"/>
      <c r="HF324" s="575"/>
      <c r="HG324" s="575"/>
      <c r="HH324" s="607"/>
      <c r="HI324" s="607"/>
      <c r="HJ324" s="607"/>
      <c r="HK324" s="608"/>
      <c r="HL324" s="608"/>
      <c r="HM324" s="609"/>
      <c r="HN324" s="575"/>
      <c r="HO324" s="575"/>
      <c r="HP324" s="575"/>
      <c r="HQ324" s="575"/>
      <c r="HR324" s="575"/>
      <c r="HS324" s="607"/>
      <c r="HT324" s="607"/>
      <c r="HU324" s="607"/>
      <c r="HV324" s="608"/>
      <c r="HW324" s="608"/>
      <c r="HX324" s="609"/>
      <c r="HY324" s="575"/>
      <c r="HZ324" s="575"/>
      <c r="IA324" s="575"/>
      <c r="IB324" s="575"/>
      <c r="IC324" s="575"/>
      <c r="ID324" s="607"/>
      <c r="IE324" s="607"/>
      <c r="IF324" s="607"/>
      <c r="IG324" s="608"/>
      <c r="IH324" s="608"/>
      <c r="II324" s="609"/>
      <c r="IJ324" s="575"/>
      <c r="IK324" s="575"/>
      <c r="IL324" s="575"/>
      <c r="IM324" s="575"/>
      <c r="IN324" s="575"/>
      <c r="IO324" s="607"/>
      <c r="IP324" s="607"/>
      <c r="IQ324" s="607"/>
      <c r="IR324" s="608"/>
      <c r="IS324" s="608"/>
      <c r="IT324" s="609"/>
      <c r="IU324" s="575"/>
      <c r="IV324" s="575"/>
    </row>
    <row r="325" spans="1:11" s="566" customFormat="1" ht="12.75" outlineLevel="1">
      <c r="A325" s="615"/>
      <c r="B325" s="601"/>
      <c r="C325" s="577"/>
      <c r="D325" s="612"/>
      <c r="E325" s="613"/>
      <c r="F325" s="613"/>
      <c r="G325" s="581"/>
      <c r="H325" s="581"/>
      <c r="I325" s="581"/>
      <c r="J325" s="582"/>
      <c r="K325" s="582"/>
    </row>
    <row r="326" spans="1:11" s="566" customFormat="1" ht="15.75" outlineLevel="1">
      <c r="A326" s="593" t="s">
        <v>243</v>
      </c>
      <c r="B326" s="601"/>
      <c r="C326" s="577"/>
      <c r="D326" s="612"/>
      <c r="E326" s="613"/>
      <c r="F326" s="613"/>
      <c r="G326" s="581"/>
      <c r="H326" s="581"/>
      <c r="I326" s="581"/>
      <c r="J326" s="582"/>
      <c r="K326" s="582"/>
    </row>
    <row r="327" spans="1:11" s="566" customFormat="1" ht="12.75" outlineLevel="3">
      <c r="A327" s="583">
        <v>6600</v>
      </c>
      <c r="B327" s="583">
        <v>3612</v>
      </c>
      <c r="C327" s="583" t="s">
        <v>31</v>
      </c>
      <c r="D327" s="583">
        <v>5111</v>
      </c>
      <c r="E327" s="583" t="s">
        <v>333</v>
      </c>
      <c r="F327" s="583"/>
      <c r="G327" s="610">
        <v>2246</v>
      </c>
      <c r="H327" s="610">
        <v>2246</v>
      </c>
      <c r="I327" s="610">
        <v>2210</v>
      </c>
      <c r="J327" s="579">
        <f t="shared" si="8"/>
        <v>98.39715048975958</v>
      </c>
      <c r="K327" s="579">
        <f t="shared" si="9"/>
        <v>98.39715048975958</v>
      </c>
    </row>
    <row r="328" spans="1:11" s="566" customFormat="1" ht="12.75" outlineLevel="3">
      <c r="A328" s="583">
        <v>6600</v>
      </c>
      <c r="B328" s="583">
        <v>3612</v>
      </c>
      <c r="C328" s="583" t="s">
        <v>31</v>
      </c>
      <c r="D328" s="577">
        <v>5121</v>
      </c>
      <c r="E328" s="583" t="s">
        <v>336</v>
      </c>
      <c r="F328" s="577"/>
      <c r="G328" s="596">
        <v>559</v>
      </c>
      <c r="H328" s="596">
        <v>559</v>
      </c>
      <c r="I328" s="596">
        <v>545</v>
      </c>
      <c r="J328" s="579">
        <f t="shared" si="8"/>
        <v>97.49552772808586</v>
      </c>
      <c r="K328" s="579">
        <f t="shared" si="9"/>
        <v>97.49552772808586</v>
      </c>
    </row>
    <row r="329" spans="1:11" s="566" customFormat="1" ht="12.75" outlineLevel="3">
      <c r="A329" s="583">
        <v>6600</v>
      </c>
      <c r="B329" s="583">
        <v>3612</v>
      </c>
      <c r="C329" s="583" t="s">
        <v>31</v>
      </c>
      <c r="D329" s="577">
        <v>5122</v>
      </c>
      <c r="E329" s="577" t="s">
        <v>337</v>
      </c>
      <c r="F329" s="577"/>
      <c r="G329" s="596">
        <v>195</v>
      </c>
      <c r="H329" s="596">
        <v>195</v>
      </c>
      <c r="I329" s="596">
        <v>217</v>
      </c>
      <c r="J329" s="579">
        <f t="shared" si="8"/>
        <v>111.28205128205128</v>
      </c>
      <c r="K329" s="579">
        <f t="shared" si="9"/>
        <v>111.28205128205128</v>
      </c>
    </row>
    <row r="330" spans="1:11" s="566" customFormat="1" ht="12.75" outlineLevel="3">
      <c r="A330" s="583">
        <v>6600</v>
      </c>
      <c r="B330" s="583">
        <v>3612</v>
      </c>
      <c r="C330" s="583" t="s">
        <v>31</v>
      </c>
      <c r="D330" s="577">
        <v>5139</v>
      </c>
      <c r="E330" s="576" t="s">
        <v>329</v>
      </c>
      <c r="F330" s="577"/>
      <c r="G330" s="596"/>
      <c r="H330" s="596">
        <v>30</v>
      </c>
      <c r="I330" s="596">
        <v>31</v>
      </c>
      <c r="J330" s="579"/>
      <c r="K330" s="579">
        <f t="shared" si="9"/>
        <v>103.33333333333334</v>
      </c>
    </row>
    <row r="331" spans="1:11" s="566" customFormat="1" ht="12.75" outlineLevel="3">
      <c r="A331" s="583">
        <v>6600</v>
      </c>
      <c r="B331" s="583">
        <v>3612</v>
      </c>
      <c r="C331" s="583" t="s">
        <v>31</v>
      </c>
      <c r="D331" s="577">
        <v>5161</v>
      </c>
      <c r="E331" s="577" t="s">
        <v>351</v>
      </c>
      <c r="F331" s="577"/>
      <c r="G331" s="596"/>
      <c r="H331" s="596">
        <v>110</v>
      </c>
      <c r="I331" s="596">
        <v>110</v>
      </c>
      <c r="J331" s="579"/>
      <c r="K331" s="579">
        <f t="shared" si="9"/>
        <v>100</v>
      </c>
    </row>
    <row r="332" spans="1:11" s="566" customFormat="1" ht="12.75" outlineLevel="3">
      <c r="A332" s="583">
        <v>6600</v>
      </c>
      <c r="B332" s="583">
        <v>3612</v>
      </c>
      <c r="C332" s="583" t="s">
        <v>31</v>
      </c>
      <c r="D332" s="577">
        <v>5162</v>
      </c>
      <c r="E332" s="585" t="s">
        <v>352</v>
      </c>
      <c r="F332" s="577"/>
      <c r="G332" s="596"/>
      <c r="H332" s="596">
        <v>130</v>
      </c>
      <c r="I332" s="596">
        <v>130</v>
      </c>
      <c r="J332" s="579"/>
      <c r="K332" s="579">
        <f t="shared" si="9"/>
        <v>100</v>
      </c>
    </row>
    <row r="333" spans="1:11" s="566" customFormat="1" ht="12.75" outlineLevel="3">
      <c r="A333" s="583">
        <v>6600</v>
      </c>
      <c r="B333" s="583">
        <v>3612</v>
      </c>
      <c r="C333" s="583" t="s">
        <v>31</v>
      </c>
      <c r="D333" s="577">
        <v>5169</v>
      </c>
      <c r="E333" s="576" t="s">
        <v>330</v>
      </c>
      <c r="F333" s="577"/>
      <c r="G333" s="596">
        <v>1000</v>
      </c>
      <c r="H333" s="596">
        <v>720</v>
      </c>
      <c r="I333" s="596">
        <v>720</v>
      </c>
      <c r="J333" s="579">
        <f t="shared" si="8"/>
        <v>72</v>
      </c>
      <c r="K333" s="579">
        <f t="shared" si="9"/>
        <v>100</v>
      </c>
    </row>
    <row r="334" spans="1:11" s="566" customFormat="1" ht="12.75" outlineLevel="3">
      <c r="A334" s="583">
        <v>6600</v>
      </c>
      <c r="B334" s="583">
        <v>3612</v>
      </c>
      <c r="C334" s="583" t="s">
        <v>31</v>
      </c>
      <c r="D334" s="577">
        <v>5171</v>
      </c>
      <c r="E334" s="577" t="s">
        <v>486</v>
      </c>
      <c r="F334" s="577"/>
      <c r="G334" s="596"/>
      <c r="H334" s="596">
        <v>10</v>
      </c>
      <c r="I334" s="596">
        <v>10</v>
      </c>
      <c r="J334" s="579"/>
      <c r="K334" s="579">
        <f t="shared" si="9"/>
        <v>100</v>
      </c>
    </row>
    <row r="335" spans="1:11" s="566" customFormat="1" ht="12.75" outlineLevel="2">
      <c r="A335" s="583"/>
      <c r="B335" s="611" t="s">
        <v>481</v>
      </c>
      <c r="C335" s="583"/>
      <c r="D335" s="577"/>
      <c r="E335" s="577"/>
      <c r="F335" s="577"/>
      <c r="G335" s="581">
        <f>SUBTOTAL(9,G327:G334)</f>
        <v>4000</v>
      </c>
      <c r="H335" s="581">
        <f>SUBTOTAL(9,H327:H334)</f>
        <v>4000</v>
      </c>
      <c r="I335" s="581">
        <f>SUBTOTAL(9,I327:I334)</f>
        <v>3973</v>
      </c>
      <c r="J335" s="582">
        <f>+I335/G335*100</f>
        <v>99.325</v>
      </c>
      <c r="K335" s="582">
        <f t="shared" si="9"/>
        <v>99.325</v>
      </c>
    </row>
    <row r="336" spans="1:11" s="566" customFormat="1" ht="12.75" outlineLevel="3">
      <c r="A336" s="583">
        <v>6600</v>
      </c>
      <c r="B336" s="583">
        <v>3639</v>
      </c>
      <c r="C336" s="577" t="s">
        <v>77</v>
      </c>
      <c r="D336" s="583">
        <v>5169</v>
      </c>
      <c r="E336" s="576" t="s">
        <v>330</v>
      </c>
      <c r="F336" s="583"/>
      <c r="G336" s="610">
        <v>9854</v>
      </c>
      <c r="H336" s="610">
        <v>19854</v>
      </c>
      <c r="I336" s="610">
        <v>19169</v>
      </c>
      <c r="J336" s="579">
        <f t="shared" si="8"/>
        <v>194.53014004465192</v>
      </c>
      <c r="K336" s="579">
        <f t="shared" si="9"/>
        <v>96.54981363956885</v>
      </c>
    </row>
    <row r="337" spans="1:11" s="566" customFormat="1" ht="12.75" outlineLevel="3">
      <c r="A337" s="583">
        <v>6600</v>
      </c>
      <c r="B337" s="583">
        <v>3639</v>
      </c>
      <c r="C337" s="577" t="s">
        <v>77</v>
      </c>
      <c r="D337" s="583">
        <v>5171</v>
      </c>
      <c r="E337" s="583" t="s">
        <v>357</v>
      </c>
      <c r="F337" s="583"/>
      <c r="G337" s="610"/>
      <c r="H337" s="610">
        <v>1200</v>
      </c>
      <c r="I337" s="610">
        <v>1199</v>
      </c>
      <c r="J337" s="579"/>
      <c r="K337" s="579">
        <f t="shared" si="9"/>
        <v>99.91666666666667</v>
      </c>
    </row>
    <row r="338" spans="1:11" s="566" customFormat="1" ht="12.75" outlineLevel="2">
      <c r="A338" s="583"/>
      <c r="B338" s="611" t="s">
        <v>458</v>
      </c>
      <c r="C338" s="577"/>
      <c r="D338" s="583"/>
      <c r="E338" s="583"/>
      <c r="F338" s="583"/>
      <c r="G338" s="581">
        <f>SUBTOTAL(9,G336:G337)</f>
        <v>9854</v>
      </c>
      <c r="H338" s="581">
        <f>SUBTOTAL(9,H336:H337)</f>
        <v>21054</v>
      </c>
      <c r="I338" s="581">
        <f>SUBTOTAL(9,I336:I337)</f>
        <v>20368</v>
      </c>
      <c r="J338" s="582">
        <f>+I338/G338*100</f>
        <v>206.6977877004262</v>
      </c>
      <c r="K338" s="582">
        <f t="shared" si="9"/>
        <v>96.74171178873372</v>
      </c>
    </row>
    <row r="339" spans="1:11" s="566" customFormat="1" ht="12.75" outlineLevel="3">
      <c r="A339" s="583">
        <v>6600</v>
      </c>
      <c r="B339" s="583">
        <v>6171</v>
      </c>
      <c r="C339" s="583" t="s">
        <v>6</v>
      </c>
      <c r="D339" s="583">
        <v>5151</v>
      </c>
      <c r="E339" s="583" t="s">
        <v>386</v>
      </c>
      <c r="F339" s="583"/>
      <c r="G339" s="610">
        <v>762</v>
      </c>
      <c r="H339" s="610">
        <v>789</v>
      </c>
      <c r="I339" s="610">
        <v>781</v>
      </c>
      <c r="J339" s="579">
        <f t="shared" si="8"/>
        <v>102.49343832020999</v>
      </c>
      <c r="K339" s="579">
        <f t="shared" si="9"/>
        <v>98.98605830164765</v>
      </c>
    </row>
    <row r="340" spans="1:11" s="566" customFormat="1" ht="12.75" outlineLevel="3">
      <c r="A340" s="583">
        <v>6600</v>
      </c>
      <c r="B340" s="583">
        <v>6171</v>
      </c>
      <c r="C340" s="583" t="s">
        <v>6</v>
      </c>
      <c r="D340" s="583">
        <v>5152</v>
      </c>
      <c r="E340" s="583" t="s">
        <v>487</v>
      </c>
      <c r="F340" s="583"/>
      <c r="G340" s="610">
        <v>6175</v>
      </c>
      <c r="H340" s="610">
        <v>6249</v>
      </c>
      <c r="I340" s="610">
        <v>6270</v>
      </c>
      <c r="J340" s="579">
        <f t="shared" si="8"/>
        <v>101.53846153846153</v>
      </c>
      <c r="K340" s="579">
        <f t="shared" si="9"/>
        <v>100.33605376860297</v>
      </c>
    </row>
    <row r="341" spans="1:11" s="566" customFormat="1" ht="12.75" outlineLevel="3">
      <c r="A341" s="583">
        <v>6600</v>
      </c>
      <c r="B341" s="583">
        <v>6171</v>
      </c>
      <c r="C341" s="583" t="s">
        <v>6</v>
      </c>
      <c r="D341" s="583">
        <v>5153</v>
      </c>
      <c r="E341" s="583" t="s">
        <v>387</v>
      </c>
      <c r="F341" s="583"/>
      <c r="G341" s="610">
        <v>13</v>
      </c>
      <c r="H341" s="610">
        <v>13</v>
      </c>
      <c r="I341" s="610">
        <v>13</v>
      </c>
      <c r="J341" s="579">
        <f t="shared" si="8"/>
        <v>100</v>
      </c>
      <c r="K341" s="579">
        <f t="shared" si="9"/>
        <v>100</v>
      </c>
    </row>
    <row r="342" spans="1:11" s="566" customFormat="1" ht="12.75" outlineLevel="3">
      <c r="A342" s="583">
        <v>6600</v>
      </c>
      <c r="B342" s="583">
        <v>6171</v>
      </c>
      <c r="C342" s="583" t="s">
        <v>6</v>
      </c>
      <c r="D342" s="583">
        <v>5154</v>
      </c>
      <c r="E342" s="583" t="s">
        <v>388</v>
      </c>
      <c r="F342" s="583"/>
      <c r="G342" s="610">
        <v>4575</v>
      </c>
      <c r="H342" s="610">
        <v>4640</v>
      </c>
      <c r="I342" s="610">
        <v>4607</v>
      </c>
      <c r="J342" s="579">
        <f t="shared" si="8"/>
        <v>100.69945355191257</v>
      </c>
      <c r="K342" s="579">
        <f t="shared" si="9"/>
        <v>99.28879310344828</v>
      </c>
    </row>
    <row r="343" spans="1:11" s="566" customFormat="1" ht="12.75" outlineLevel="3">
      <c r="A343" s="583">
        <v>6600</v>
      </c>
      <c r="B343" s="583">
        <v>6171</v>
      </c>
      <c r="C343" s="583" t="s">
        <v>6</v>
      </c>
      <c r="D343" s="583">
        <v>5164</v>
      </c>
      <c r="E343" s="583" t="s">
        <v>354</v>
      </c>
      <c r="F343" s="583"/>
      <c r="G343" s="610">
        <v>15213</v>
      </c>
      <c r="H343" s="610">
        <v>15798</v>
      </c>
      <c r="I343" s="610">
        <v>15796</v>
      </c>
      <c r="J343" s="579">
        <f t="shared" si="8"/>
        <v>103.83224873463486</v>
      </c>
      <c r="K343" s="579">
        <f t="shared" si="9"/>
        <v>99.98734016964173</v>
      </c>
    </row>
    <row r="344" spans="1:11" s="566" customFormat="1" ht="12.75" outlineLevel="3">
      <c r="A344" s="583">
        <v>6600</v>
      </c>
      <c r="B344" s="583">
        <v>6171</v>
      </c>
      <c r="C344" s="583" t="s">
        <v>6</v>
      </c>
      <c r="D344" s="583">
        <v>5169</v>
      </c>
      <c r="E344" s="576" t="s">
        <v>330</v>
      </c>
      <c r="F344" s="583"/>
      <c r="G344" s="610">
        <v>15261</v>
      </c>
      <c r="H344" s="610">
        <v>15595</v>
      </c>
      <c r="I344" s="610">
        <v>15690</v>
      </c>
      <c r="J344" s="579">
        <f t="shared" si="8"/>
        <v>102.81108708472577</v>
      </c>
      <c r="K344" s="579">
        <f t="shared" si="9"/>
        <v>100.60916960564283</v>
      </c>
    </row>
    <row r="345" spans="1:11" s="566" customFormat="1" ht="12.75" outlineLevel="2">
      <c r="A345" s="583"/>
      <c r="B345" s="611" t="s">
        <v>370</v>
      </c>
      <c r="C345" s="583"/>
      <c r="D345" s="583"/>
      <c r="E345" s="576"/>
      <c r="F345" s="583"/>
      <c r="G345" s="581">
        <f>SUBTOTAL(9,G339:G344)</f>
        <v>41999</v>
      </c>
      <c r="H345" s="581">
        <f>SUBTOTAL(9,H339:H344)</f>
        <v>43084</v>
      </c>
      <c r="I345" s="581">
        <f>SUBTOTAL(9,I339:I344)</f>
        <v>43157</v>
      </c>
      <c r="J345" s="582">
        <f t="shared" si="8"/>
        <v>102.75720850496441</v>
      </c>
      <c r="K345" s="582">
        <f t="shared" si="9"/>
        <v>100.1694364497261</v>
      </c>
    </row>
    <row r="346" spans="1:256" s="566" customFormat="1" ht="13.5" outlineLevel="1" thickBot="1">
      <c r="A346" s="586" t="s">
        <v>488</v>
      </c>
      <c r="B346" s="587"/>
      <c r="C346" s="587"/>
      <c r="D346" s="587"/>
      <c r="E346" s="587"/>
      <c r="F346" s="587"/>
      <c r="G346" s="588">
        <f>SUBTOTAL(9,G327:G344)</f>
        <v>55853</v>
      </c>
      <c r="H346" s="588">
        <f>SUBTOTAL(9,H327:H344)</f>
        <v>68138</v>
      </c>
      <c r="I346" s="588">
        <f>SUBTOTAL(9,I327:I344)</f>
        <v>67498</v>
      </c>
      <c r="J346" s="589">
        <f t="shared" si="8"/>
        <v>120.84937245984997</v>
      </c>
      <c r="K346" s="589">
        <f t="shared" si="9"/>
        <v>99.06072969561772</v>
      </c>
      <c r="L346" s="606"/>
      <c r="M346" s="575"/>
      <c r="N346" s="575"/>
      <c r="O346" s="575"/>
      <c r="P346" s="575"/>
      <c r="Q346" s="575"/>
      <c r="R346" s="607"/>
      <c r="S346" s="607"/>
      <c r="T346" s="607"/>
      <c r="U346" s="608"/>
      <c r="V346" s="608"/>
      <c r="W346" s="609"/>
      <c r="X346" s="575"/>
      <c r="Y346" s="575"/>
      <c r="Z346" s="575"/>
      <c r="AA346" s="575"/>
      <c r="AB346" s="575"/>
      <c r="AC346" s="607"/>
      <c r="AD346" s="607"/>
      <c r="AE346" s="607"/>
      <c r="AF346" s="608"/>
      <c r="AG346" s="608"/>
      <c r="AH346" s="609"/>
      <c r="AI346" s="575"/>
      <c r="AJ346" s="575"/>
      <c r="AK346" s="575"/>
      <c r="AL346" s="575"/>
      <c r="AM346" s="575"/>
      <c r="AN346" s="607"/>
      <c r="AO346" s="607"/>
      <c r="AP346" s="607"/>
      <c r="AQ346" s="608"/>
      <c r="AR346" s="608"/>
      <c r="AS346" s="609"/>
      <c r="AT346" s="575"/>
      <c r="AU346" s="575"/>
      <c r="AV346" s="575"/>
      <c r="AW346" s="575"/>
      <c r="AX346" s="575"/>
      <c r="AY346" s="607"/>
      <c r="AZ346" s="607"/>
      <c r="BA346" s="607"/>
      <c r="BB346" s="608"/>
      <c r="BC346" s="608"/>
      <c r="BD346" s="609"/>
      <c r="BE346" s="575"/>
      <c r="BF346" s="575"/>
      <c r="BG346" s="575"/>
      <c r="BH346" s="575"/>
      <c r="BI346" s="575"/>
      <c r="BJ346" s="607"/>
      <c r="BK346" s="607"/>
      <c r="BL346" s="607"/>
      <c r="BM346" s="608"/>
      <c r="BN346" s="608"/>
      <c r="BO346" s="609"/>
      <c r="BP346" s="575"/>
      <c r="BQ346" s="575"/>
      <c r="BR346" s="575"/>
      <c r="BS346" s="575"/>
      <c r="BT346" s="575"/>
      <c r="BU346" s="607"/>
      <c r="BV346" s="607"/>
      <c r="BW346" s="607"/>
      <c r="BX346" s="608"/>
      <c r="BY346" s="608"/>
      <c r="BZ346" s="609"/>
      <c r="CA346" s="575"/>
      <c r="CB346" s="575"/>
      <c r="CC346" s="575"/>
      <c r="CD346" s="575"/>
      <c r="CE346" s="575"/>
      <c r="CF346" s="607"/>
      <c r="CG346" s="607"/>
      <c r="CH346" s="607"/>
      <c r="CI346" s="608"/>
      <c r="CJ346" s="608"/>
      <c r="CK346" s="609"/>
      <c r="CL346" s="575"/>
      <c r="CM346" s="575"/>
      <c r="CN346" s="575"/>
      <c r="CO346" s="575"/>
      <c r="CP346" s="575"/>
      <c r="CQ346" s="607"/>
      <c r="CR346" s="607"/>
      <c r="CS346" s="607"/>
      <c r="CT346" s="608"/>
      <c r="CU346" s="608"/>
      <c r="CV346" s="609"/>
      <c r="CW346" s="575"/>
      <c r="CX346" s="575"/>
      <c r="CY346" s="575"/>
      <c r="CZ346" s="575"/>
      <c r="DA346" s="575"/>
      <c r="DB346" s="607"/>
      <c r="DC346" s="607"/>
      <c r="DD346" s="607"/>
      <c r="DE346" s="608"/>
      <c r="DF346" s="608"/>
      <c r="DG346" s="609"/>
      <c r="DH346" s="575"/>
      <c r="DI346" s="575"/>
      <c r="DJ346" s="575"/>
      <c r="DK346" s="575"/>
      <c r="DL346" s="575"/>
      <c r="DM346" s="607"/>
      <c r="DN346" s="607"/>
      <c r="DO346" s="607"/>
      <c r="DP346" s="608"/>
      <c r="DQ346" s="608"/>
      <c r="DR346" s="609"/>
      <c r="DS346" s="575"/>
      <c r="DT346" s="575"/>
      <c r="DU346" s="575"/>
      <c r="DV346" s="575"/>
      <c r="DW346" s="575"/>
      <c r="DX346" s="607"/>
      <c r="DY346" s="607"/>
      <c r="DZ346" s="607"/>
      <c r="EA346" s="608"/>
      <c r="EB346" s="608"/>
      <c r="EC346" s="609"/>
      <c r="ED346" s="575"/>
      <c r="EE346" s="575"/>
      <c r="EF346" s="575"/>
      <c r="EG346" s="575"/>
      <c r="EH346" s="575"/>
      <c r="EI346" s="607"/>
      <c r="EJ346" s="607"/>
      <c r="EK346" s="607"/>
      <c r="EL346" s="608"/>
      <c r="EM346" s="608"/>
      <c r="EN346" s="609"/>
      <c r="EO346" s="575"/>
      <c r="EP346" s="575"/>
      <c r="EQ346" s="575"/>
      <c r="ER346" s="575"/>
      <c r="ES346" s="575"/>
      <c r="ET346" s="607"/>
      <c r="EU346" s="607"/>
      <c r="EV346" s="607"/>
      <c r="EW346" s="608"/>
      <c r="EX346" s="608"/>
      <c r="EY346" s="609"/>
      <c r="EZ346" s="575"/>
      <c r="FA346" s="575"/>
      <c r="FB346" s="575"/>
      <c r="FC346" s="575"/>
      <c r="FD346" s="575"/>
      <c r="FE346" s="607"/>
      <c r="FF346" s="607"/>
      <c r="FG346" s="607"/>
      <c r="FH346" s="608"/>
      <c r="FI346" s="608"/>
      <c r="FJ346" s="609"/>
      <c r="FK346" s="575"/>
      <c r="FL346" s="575"/>
      <c r="FM346" s="575"/>
      <c r="FN346" s="575"/>
      <c r="FO346" s="575"/>
      <c r="FP346" s="607"/>
      <c r="FQ346" s="607"/>
      <c r="FR346" s="607"/>
      <c r="FS346" s="608"/>
      <c r="FT346" s="608"/>
      <c r="FU346" s="609"/>
      <c r="FV346" s="575"/>
      <c r="FW346" s="575"/>
      <c r="FX346" s="575"/>
      <c r="FY346" s="575"/>
      <c r="FZ346" s="575"/>
      <c r="GA346" s="607"/>
      <c r="GB346" s="607"/>
      <c r="GC346" s="607"/>
      <c r="GD346" s="608"/>
      <c r="GE346" s="608"/>
      <c r="GF346" s="609"/>
      <c r="GG346" s="575"/>
      <c r="GH346" s="575"/>
      <c r="GI346" s="575"/>
      <c r="GJ346" s="575"/>
      <c r="GK346" s="575"/>
      <c r="GL346" s="607"/>
      <c r="GM346" s="607"/>
      <c r="GN346" s="607"/>
      <c r="GO346" s="608"/>
      <c r="GP346" s="608"/>
      <c r="GQ346" s="609"/>
      <c r="GR346" s="575"/>
      <c r="GS346" s="575"/>
      <c r="GT346" s="575"/>
      <c r="GU346" s="575"/>
      <c r="GV346" s="575"/>
      <c r="GW346" s="607"/>
      <c r="GX346" s="607"/>
      <c r="GY346" s="607"/>
      <c r="GZ346" s="608"/>
      <c r="HA346" s="608"/>
      <c r="HB346" s="609"/>
      <c r="HC346" s="575"/>
      <c r="HD346" s="575"/>
      <c r="HE346" s="575"/>
      <c r="HF346" s="575"/>
      <c r="HG346" s="575"/>
      <c r="HH346" s="607"/>
      <c r="HI346" s="607"/>
      <c r="HJ346" s="607"/>
      <c r="HK346" s="608"/>
      <c r="HL346" s="608"/>
      <c r="HM346" s="609"/>
      <c r="HN346" s="575"/>
      <c r="HO346" s="575"/>
      <c r="HP346" s="575"/>
      <c r="HQ346" s="575"/>
      <c r="HR346" s="575"/>
      <c r="HS346" s="607"/>
      <c r="HT346" s="607"/>
      <c r="HU346" s="607"/>
      <c r="HV346" s="608"/>
      <c r="HW346" s="608"/>
      <c r="HX346" s="609"/>
      <c r="HY346" s="575"/>
      <c r="HZ346" s="575"/>
      <c r="IA346" s="575"/>
      <c r="IB346" s="575"/>
      <c r="IC346" s="575"/>
      <c r="ID346" s="607"/>
      <c r="IE346" s="607"/>
      <c r="IF346" s="607"/>
      <c r="IG346" s="608"/>
      <c r="IH346" s="608"/>
      <c r="II346" s="609"/>
      <c r="IJ346" s="575"/>
      <c r="IK346" s="575"/>
      <c r="IL346" s="575"/>
      <c r="IM346" s="575"/>
      <c r="IN346" s="575"/>
      <c r="IO346" s="607"/>
      <c r="IP346" s="607"/>
      <c r="IQ346" s="607"/>
      <c r="IR346" s="608"/>
      <c r="IS346" s="608"/>
      <c r="IT346" s="609"/>
      <c r="IU346" s="575"/>
      <c r="IV346" s="575"/>
    </row>
    <row r="347" spans="1:11" s="566" customFormat="1" ht="12.75" outlineLevel="1">
      <c r="A347" s="611"/>
      <c r="B347" s="583"/>
      <c r="C347" s="583"/>
      <c r="D347" s="583"/>
      <c r="E347" s="576"/>
      <c r="F347" s="583"/>
      <c r="G347" s="581"/>
      <c r="H347" s="581"/>
      <c r="I347" s="581"/>
      <c r="J347" s="582"/>
      <c r="K347" s="582"/>
    </row>
    <row r="348" spans="1:11" s="566" customFormat="1" ht="15.75" outlineLevel="1">
      <c r="A348" s="593" t="s">
        <v>292</v>
      </c>
      <c r="B348" s="583"/>
      <c r="C348" s="583"/>
      <c r="D348" s="583"/>
      <c r="E348" s="576"/>
      <c r="F348" s="583"/>
      <c r="G348" s="581"/>
      <c r="H348" s="581"/>
      <c r="I348" s="581"/>
      <c r="J348" s="582"/>
      <c r="K348" s="582"/>
    </row>
    <row r="349" spans="1:11" s="566" customFormat="1" ht="12.75" outlineLevel="3">
      <c r="A349" s="601">
        <v>7100</v>
      </c>
      <c r="B349" s="601">
        <v>3511</v>
      </c>
      <c r="C349" s="601" t="s">
        <v>222</v>
      </c>
      <c r="D349" s="612">
        <v>5331</v>
      </c>
      <c r="E349" s="583" t="s">
        <v>409</v>
      </c>
      <c r="F349" s="613"/>
      <c r="G349" s="614">
        <v>1724</v>
      </c>
      <c r="H349" s="614">
        <v>8724</v>
      </c>
      <c r="I349" s="614">
        <v>8724</v>
      </c>
      <c r="J349" s="579">
        <f t="shared" si="8"/>
        <v>506.0324825986079</v>
      </c>
      <c r="K349" s="579">
        <f t="shared" si="9"/>
        <v>100</v>
      </c>
    </row>
    <row r="350" spans="1:11" s="566" customFormat="1" ht="12.75" outlineLevel="2">
      <c r="A350" s="601"/>
      <c r="B350" s="615" t="s">
        <v>489</v>
      </c>
      <c r="C350" s="601"/>
      <c r="D350" s="612"/>
      <c r="E350" s="583"/>
      <c r="F350" s="613"/>
      <c r="G350" s="581">
        <f>SUBTOTAL(9,G349:G349)</f>
        <v>1724</v>
      </c>
      <c r="H350" s="581">
        <f>SUBTOTAL(9,H349:H349)</f>
        <v>8724</v>
      </c>
      <c r="I350" s="581">
        <f>SUBTOTAL(9,I349:I349)</f>
        <v>8724</v>
      </c>
      <c r="J350" s="582">
        <f t="shared" si="8"/>
        <v>506.0324825986079</v>
      </c>
      <c r="K350" s="582">
        <f t="shared" si="9"/>
        <v>100</v>
      </c>
    </row>
    <row r="351" spans="1:11" s="566" customFormat="1" ht="12.75" outlineLevel="3">
      <c r="A351" s="601">
        <v>7100</v>
      </c>
      <c r="B351" s="601">
        <v>3513</v>
      </c>
      <c r="C351" s="601" t="s">
        <v>285</v>
      </c>
      <c r="D351" s="612">
        <v>5169</v>
      </c>
      <c r="E351" s="576" t="s">
        <v>330</v>
      </c>
      <c r="F351" s="613"/>
      <c r="G351" s="614">
        <v>16136</v>
      </c>
      <c r="H351" s="614">
        <v>19136</v>
      </c>
      <c r="I351" s="614">
        <v>19136</v>
      </c>
      <c r="J351" s="579">
        <f t="shared" si="8"/>
        <v>118.59196826970748</v>
      </c>
      <c r="K351" s="579">
        <f t="shared" si="9"/>
        <v>100</v>
      </c>
    </row>
    <row r="352" spans="1:11" s="566" customFormat="1" ht="12.75" outlineLevel="2">
      <c r="A352" s="601"/>
      <c r="B352" s="615" t="s">
        <v>490</v>
      </c>
      <c r="C352" s="601"/>
      <c r="D352" s="612"/>
      <c r="E352" s="576"/>
      <c r="F352" s="613"/>
      <c r="G352" s="581">
        <f>SUBTOTAL(9,G351:G351)</f>
        <v>16136</v>
      </c>
      <c r="H352" s="581">
        <f>SUBTOTAL(9,H351:H351)</f>
        <v>19136</v>
      </c>
      <c r="I352" s="581">
        <f>SUBTOTAL(9,I351:I351)</f>
        <v>19136</v>
      </c>
      <c r="J352" s="582">
        <f t="shared" si="8"/>
        <v>118.59196826970748</v>
      </c>
      <c r="K352" s="582">
        <f t="shared" si="9"/>
        <v>100</v>
      </c>
    </row>
    <row r="353" spans="1:11" s="566" customFormat="1" ht="12.75" outlineLevel="3">
      <c r="A353" s="601">
        <v>7100</v>
      </c>
      <c r="B353" s="601">
        <v>3523</v>
      </c>
      <c r="C353" s="601" t="s">
        <v>225</v>
      </c>
      <c r="D353" s="612">
        <v>5331</v>
      </c>
      <c r="E353" s="583" t="s">
        <v>409</v>
      </c>
      <c r="F353" s="613" t="s">
        <v>491</v>
      </c>
      <c r="G353" s="614">
        <v>13549</v>
      </c>
      <c r="H353" s="614">
        <v>14311</v>
      </c>
      <c r="I353" s="614">
        <v>14311</v>
      </c>
      <c r="J353" s="579">
        <f t="shared" si="8"/>
        <v>105.62403129382243</v>
      </c>
      <c r="K353" s="579">
        <f t="shared" si="9"/>
        <v>100</v>
      </c>
    </row>
    <row r="354" spans="1:11" s="566" customFormat="1" ht="12.75" outlineLevel="3">
      <c r="A354" s="601">
        <v>7100</v>
      </c>
      <c r="B354" s="601">
        <v>3523</v>
      </c>
      <c r="C354" s="601" t="s">
        <v>225</v>
      </c>
      <c r="D354" s="612">
        <v>5331</v>
      </c>
      <c r="E354" s="583" t="s">
        <v>409</v>
      </c>
      <c r="F354" s="613" t="s">
        <v>492</v>
      </c>
      <c r="G354" s="614">
        <v>2000</v>
      </c>
      <c r="H354" s="614">
        <f>2000+4000</f>
        <v>6000</v>
      </c>
      <c r="I354" s="614">
        <v>6000</v>
      </c>
      <c r="J354" s="579">
        <f t="shared" si="8"/>
        <v>300</v>
      </c>
      <c r="K354" s="579">
        <f t="shared" si="9"/>
        <v>100</v>
      </c>
    </row>
    <row r="355" spans="1:11" s="566" customFormat="1" ht="12.75" outlineLevel="3">
      <c r="A355" s="601">
        <v>7100</v>
      </c>
      <c r="B355" s="601">
        <v>3523</v>
      </c>
      <c r="C355" s="601" t="s">
        <v>225</v>
      </c>
      <c r="D355" s="612">
        <v>5339</v>
      </c>
      <c r="E355" s="583" t="s">
        <v>493</v>
      </c>
      <c r="F355" s="613" t="s">
        <v>494</v>
      </c>
      <c r="G355" s="614">
        <v>3700</v>
      </c>
      <c r="H355" s="614">
        <v>3700</v>
      </c>
      <c r="I355" s="614">
        <v>3700</v>
      </c>
      <c r="J355" s="579">
        <f aca="true" t="shared" si="10" ref="J355:J410">+I355/G355*100</f>
        <v>100</v>
      </c>
      <c r="K355" s="579">
        <f aca="true" t="shared" si="11" ref="K355:K415">+I355/H355*100</f>
        <v>100</v>
      </c>
    </row>
    <row r="356" spans="1:11" s="566" customFormat="1" ht="12.75" outlineLevel="3">
      <c r="A356" s="601">
        <v>7100</v>
      </c>
      <c r="B356" s="601">
        <v>3523</v>
      </c>
      <c r="C356" s="601" t="s">
        <v>225</v>
      </c>
      <c r="D356" s="612">
        <v>5902</v>
      </c>
      <c r="E356" s="613" t="s">
        <v>44</v>
      </c>
      <c r="F356" s="613" t="s">
        <v>494</v>
      </c>
      <c r="G356" s="614"/>
      <c r="H356" s="614">
        <v>157</v>
      </c>
      <c r="I356" s="614">
        <v>157</v>
      </c>
      <c r="J356" s="579"/>
      <c r="K356" s="579">
        <f t="shared" si="11"/>
        <v>100</v>
      </c>
    </row>
    <row r="357" spans="1:11" s="566" customFormat="1" ht="12.75" outlineLevel="2">
      <c r="A357" s="601"/>
      <c r="B357" s="615" t="s">
        <v>495</v>
      </c>
      <c r="C357" s="601"/>
      <c r="D357" s="612"/>
      <c r="E357" s="613"/>
      <c r="F357" s="613"/>
      <c r="G357" s="581">
        <f>SUBTOTAL(9,G353:G356)</f>
        <v>19249</v>
      </c>
      <c r="H357" s="581">
        <f>SUBTOTAL(9,H353:H356)</f>
        <v>24168</v>
      </c>
      <c r="I357" s="581">
        <f>SUBTOTAL(9,I353:I356)</f>
        <v>24168</v>
      </c>
      <c r="J357" s="582">
        <f>+I357/G357*100</f>
        <v>125.55457426359811</v>
      </c>
      <c r="K357" s="582">
        <f t="shared" si="11"/>
        <v>100</v>
      </c>
    </row>
    <row r="358" spans="1:11" s="566" customFormat="1" ht="12.75" outlineLevel="3">
      <c r="A358" s="601">
        <v>7100</v>
      </c>
      <c r="B358" s="601">
        <v>3529</v>
      </c>
      <c r="C358" s="601" t="s">
        <v>286</v>
      </c>
      <c r="D358" s="612">
        <v>5331</v>
      </c>
      <c r="E358" s="583" t="s">
        <v>409</v>
      </c>
      <c r="F358" s="613" t="s">
        <v>496</v>
      </c>
      <c r="G358" s="614">
        <v>29379</v>
      </c>
      <c r="H358" s="614">
        <f>30413+3773</f>
        <v>34186</v>
      </c>
      <c r="I358" s="614">
        <v>34186</v>
      </c>
      <c r="J358" s="579">
        <f t="shared" si="10"/>
        <v>116.36202729841042</v>
      </c>
      <c r="K358" s="579">
        <f t="shared" si="11"/>
        <v>100</v>
      </c>
    </row>
    <row r="359" spans="1:11" s="566" customFormat="1" ht="12.75" outlineLevel="3">
      <c r="A359" s="601">
        <v>7100</v>
      </c>
      <c r="B359" s="601">
        <v>3529</v>
      </c>
      <c r="C359" s="601" t="s">
        <v>286</v>
      </c>
      <c r="D359" s="612">
        <v>5339</v>
      </c>
      <c r="E359" s="583" t="s">
        <v>493</v>
      </c>
      <c r="F359" s="613" t="s">
        <v>497</v>
      </c>
      <c r="G359" s="614">
        <v>1900</v>
      </c>
      <c r="H359" s="614">
        <v>1900</v>
      </c>
      <c r="I359" s="614">
        <v>1900</v>
      </c>
      <c r="J359" s="579">
        <f t="shared" si="10"/>
        <v>100</v>
      </c>
      <c r="K359" s="579">
        <f t="shared" si="11"/>
        <v>100</v>
      </c>
    </row>
    <row r="360" spans="1:11" s="566" customFormat="1" ht="12.75" outlineLevel="3">
      <c r="A360" s="601">
        <v>7100</v>
      </c>
      <c r="B360" s="601">
        <v>3529</v>
      </c>
      <c r="C360" s="601" t="s">
        <v>286</v>
      </c>
      <c r="D360" s="612">
        <v>5339</v>
      </c>
      <c r="E360" s="583" t="s">
        <v>493</v>
      </c>
      <c r="F360" s="613" t="s">
        <v>498</v>
      </c>
      <c r="G360" s="614">
        <v>500</v>
      </c>
      <c r="H360" s="614">
        <v>500</v>
      </c>
      <c r="I360" s="614">
        <v>500</v>
      </c>
      <c r="J360" s="579">
        <f t="shared" si="10"/>
        <v>100</v>
      </c>
      <c r="K360" s="579">
        <f t="shared" si="11"/>
        <v>100</v>
      </c>
    </row>
    <row r="361" spans="1:11" s="566" customFormat="1" ht="12.75" outlineLevel="2">
      <c r="A361" s="601"/>
      <c r="B361" s="615" t="s">
        <v>499</v>
      </c>
      <c r="C361" s="601"/>
      <c r="D361" s="612"/>
      <c r="E361" s="583"/>
      <c r="F361" s="613"/>
      <c r="G361" s="581">
        <f>SUBTOTAL(9,G358:G360)</f>
        <v>31779</v>
      </c>
      <c r="H361" s="581">
        <f>SUBTOTAL(9,H358:H360)</f>
        <v>36586</v>
      </c>
      <c r="I361" s="581">
        <f>SUBTOTAL(9,I358:I360)</f>
        <v>36586</v>
      </c>
      <c r="J361" s="582">
        <f t="shared" si="10"/>
        <v>115.1263412945656</v>
      </c>
      <c r="K361" s="582">
        <f t="shared" si="11"/>
        <v>100</v>
      </c>
    </row>
    <row r="362" spans="1:11" s="566" customFormat="1" ht="12.75" outlineLevel="3">
      <c r="A362" s="601">
        <v>7100</v>
      </c>
      <c r="B362" s="601">
        <v>3531</v>
      </c>
      <c r="C362" s="601" t="s">
        <v>500</v>
      </c>
      <c r="D362" s="612">
        <v>5331</v>
      </c>
      <c r="E362" s="583" t="s">
        <v>409</v>
      </c>
      <c r="F362" s="613" t="s">
        <v>501</v>
      </c>
      <c r="G362" s="614">
        <v>28142</v>
      </c>
      <c r="H362" s="614">
        <v>29498</v>
      </c>
      <c r="I362" s="614">
        <v>29482</v>
      </c>
      <c r="J362" s="579">
        <f t="shared" si="10"/>
        <v>104.76156634212211</v>
      </c>
      <c r="K362" s="579">
        <f t="shared" si="11"/>
        <v>99.94575903451081</v>
      </c>
    </row>
    <row r="363" spans="1:11" s="566" customFormat="1" ht="12.75" outlineLevel="2">
      <c r="A363" s="601"/>
      <c r="B363" s="615" t="s">
        <v>502</v>
      </c>
      <c r="C363" s="601"/>
      <c r="D363" s="612"/>
      <c r="E363" s="583"/>
      <c r="F363" s="613"/>
      <c r="G363" s="581">
        <f>SUBTOTAL(9,G362:G362)</f>
        <v>28142</v>
      </c>
      <c r="H363" s="581">
        <f>SUBTOTAL(9,H362:H362)</f>
        <v>29498</v>
      </c>
      <c r="I363" s="581">
        <f>SUBTOTAL(9,I362:I362)</f>
        <v>29482</v>
      </c>
      <c r="J363" s="582">
        <f t="shared" si="10"/>
        <v>104.76156634212211</v>
      </c>
      <c r="K363" s="582">
        <f t="shared" si="11"/>
        <v>99.94575903451081</v>
      </c>
    </row>
    <row r="364" spans="1:11" s="566" customFormat="1" ht="12.75" outlineLevel="3">
      <c r="A364" s="601">
        <v>7100</v>
      </c>
      <c r="B364" s="601">
        <v>3532</v>
      </c>
      <c r="C364" s="601" t="s">
        <v>288</v>
      </c>
      <c r="D364" s="612">
        <v>5169</v>
      </c>
      <c r="E364" s="576" t="s">
        <v>330</v>
      </c>
      <c r="F364" s="613"/>
      <c r="G364" s="614">
        <v>1500</v>
      </c>
      <c r="H364" s="614">
        <v>1500</v>
      </c>
      <c r="I364" s="614">
        <v>1499</v>
      </c>
      <c r="J364" s="579">
        <f t="shared" si="10"/>
        <v>99.93333333333332</v>
      </c>
      <c r="K364" s="579">
        <f t="shared" si="11"/>
        <v>99.93333333333332</v>
      </c>
    </row>
    <row r="365" spans="1:11" s="566" customFormat="1" ht="12.75" outlineLevel="2">
      <c r="A365" s="601"/>
      <c r="B365" s="615" t="s">
        <v>503</v>
      </c>
      <c r="C365" s="601"/>
      <c r="D365" s="612"/>
      <c r="E365" s="576"/>
      <c r="F365" s="613"/>
      <c r="G365" s="581">
        <f>SUBTOTAL(9,G364:G364)</f>
        <v>1500</v>
      </c>
      <c r="H365" s="581">
        <f>SUBTOTAL(9,H364:H364)</f>
        <v>1500</v>
      </c>
      <c r="I365" s="581">
        <f>SUBTOTAL(9,I364:I364)</f>
        <v>1499</v>
      </c>
      <c r="J365" s="582">
        <f t="shared" si="10"/>
        <v>99.93333333333332</v>
      </c>
      <c r="K365" s="582">
        <f t="shared" si="11"/>
        <v>99.93333333333332</v>
      </c>
    </row>
    <row r="366" spans="1:11" s="566" customFormat="1" ht="12.75" outlineLevel="3">
      <c r="A366" s="601">
        <v>7100</v>
      </c>
      <c r="B366" s="601">
        <v>3539</v>
      </c>
      <c r="C366" s="601" t="s">
        <v>504</v>
      </c>
      <c r="D366" s="612">
        <v>5331</v>
      </c>
      <c r="E366" s="583" t="s">
        <v>409</v>
      </c>
      <c r="F366" s="613" t="s">
        <v>505</v>
      </c>
      <c r="G366" s="614">
        <v>3060</v>
      </c>
      <c r="H366" s="614">
        <v>3159</v>
      </c>
      <c r="I366" s="614">
        <v>3159</v>
      </c>
      <c r="J366" s="579">
        <f t="shared" si="10"/>
        <v>103.23529411764707</v>
      </c>
      <c r="K366" s="579">
        <f t="shared" si="11"/>
        <v>100</v>
      </c>
    </row>
    <row r="367" spans="1:11" s="566" customFormat="1" ht="12.75" outlineLevel="3">
      <c r="A367" s="601">
        <v>7100</v>
      </c>
      <c r="B367" s="601">
        <v>3539</v>
      </c>
      <c r="C367" s="601" t="s">
        <v>504</v>
      </c>
      <c r="D367" s="612">
        <v>5331</v>
      </c>
      <c r="E367" s="583" t="s">
        <v>409</v>
      </c>
      <c r="F367" s="613" t="s">
        <v>506</v>
      </c>
      <c r="G367" s="614">
        <v>1654</v>
      </c>
      <c r="H367" s="614">
        <v>1724</v>
      </c>
      <c r="I367" s="614">
        <v>1724</v>
      </c>
      <c r="J367" s="579">
        <f t="shared" si="10"/>
        <v>104.23216444981863</v>
      </c>
      <c r="K367" s="579">
        <f t="shared" si="11"/>
        <v>100</v>
      </c>
    </row>
    <row r="368" spans="1:11" s="566" customFormat="1" ht="12.75" outlineLevel="2">
      <c r="A368" s="601"/>
      <c r="B368" s="615" t="s">
        <v>507</v>
      </c>
      <c r="C368" s="601"/>
      <c r="D368" s="612"/>
      <c r="E368" s="583"/>
      <c r="F368" s="613"/>
      <c r="G368" s="581">
        <f>SUBTOTAL(9,G366:G367)</f>
        <v>4714</v>
      </c>
      <c r="H368" s="581">
        <f>SUBTOTAL(9,H366:H367)</f>
        <v>4883</v>
      </c>
      <c r="I368" s="581">
        <f>SUBTOTAL(9,I366:I367)</f>
        <v>4883</v>
      </c>
      <c r="J368" s="582">
        <f t="shared" si="10"/>
        <v>103.5850657615613</v>
      </c>
      <c r="K368" s="582">
        <f t="shared" si="11"/>
        <v>100</v>
      </c>
    </row>
    <row r="369" spans="1:11" s="566" customFormat="1" ht="12.75" outlineLevel="3">
      <c r="A369" s="601">
        <v>7100</v>
      </c>
      <c r="B369" s="601">
        <v>3541</v>
      </c>
      <c r="C369" s="601" t="s">
        <v>508</v>
      </c>
      <c r="D369" s="612">
        <v>5136</v>
      </c>
      <c r="E369" s="613" t="s">
        <v>328</v>
      </c>
      <c r="F369" s="613"/>
      <c r="G369" s="614"/>
      <c r="H369" s="614">
        <v>1</v>
      </c>
      <c r="I369" s="614">
        <v>1</v>
      </c>
      <c r="J369" s="579"/>
      <c r="K369" s="579">
        <f t="shared" si="11"/>
        <v>100</v>
      </c>
    </row>
    <row r="370" spans="1:11" s="566" customFormat="1" ht="12.75" outlineLevel="3">
      <c r="A370" s="601">
        <v>7100</v>
      </c>
      <c r="B370" s="601">
        <v>3541</v>
      </c>
      <c r="C370" s="601" t="s">
        <v>508</v>
      </c>
      <c r="D370" s="612">
        <v>5137</v>
      </c>
      <c r="E370" s="576" t="s">
        <v>348</v>
      </c>
      <c r="F370" s="613"/>
      <c r="G370" s="614"/>
      <c r="H370" s="614">
        <v>8</v>
      </c>
      <c r="I370" s="614">
        <v>8</v>
      </c>
      <c r="J370" s="579"/>
      <c r="K370" s="579">
        <f t="shared" si="11"/>
        <v>100</v>
      </c>
    </row>
    <row r="371" spans="1:11" s="566" customFormat="1" ht="12.75" outlineLevel="3">
      <c r="A371" s="601">
        <v>7100</v>
      </c>
      <c r="B371" s="601">
        <v>3541</v>
      </c>
      <c r="C371" s="601" t="s">
        <v>508</v>
      </c>
      <c r="D371" s="612">
        <v>5222</v>
      </c>
      <c r="E371" s="583" t="s">
        <v>428</v>
      </c>
      <c r="F371" s="613"/>
      <c r="G371" s="614">
        <v>2000</v>
      </c>
      <c r="H371" s="614">
        <v>6466</v>
      </c>
      <c r="I371" s="614">
        <v>6466</v>
      </c>
      <c r="J371" s="579">
        <f t="shared" si="10"/>
        <v>323.3</v>
      </c>
      <c r="K371" s="579">
        <f t="shared" si="11"/>
        <v>100</v>
      </c>
    </row>
    <row r="372" spans="1:11" s="566" customFormat="1" ht="12.75" outlineLevel="3">
      <c r="A372" s="601">
        <v>7100</v>
      </c>
      <c r="B372" s="601">
        <v>3541</v>
      </c>
      <c r="C372" s="601" t="s">
        <v>508</v>
      </c>
      <c r="D372" s="612">
        <v>5339</v>
      </c>
      <c r="E372" s="583" t="s">
        <v>493</v>
      </c>
      <c r="F372" s="613"/>
      <c r="G372" s="614"/>
      <c r="H372" s="614">
        <v>191</v>
      </c>
      <c r="I372" s="614">
        <v>191</v>
      </c>
      <c r="J372" s="579"/>
      <c r="K372" s="579">
        <f t="shared" si="11"/>
        <v>100</v>
      </c>
    </row>
    <row r="373" spans="1:11" s="566" customFormat="1" ht="12.75" outlineLevel="2">
      <c r="A373" s="601"/>
      <c r="B373" s="615" t="s">
        <v>509</v>
      </c>
      <c r="C373" s="601"/>
      <c r="D373" s="612"/>
      <c r="E373" s="583"/>
      <c r="F373" s="613"/>
      <c r="G373" s="581">
        <f>SUBTOTAL(9,G369:G372)</f>
        <v>2000</v>
      </c>
      <c r="H373" s="581">
        <f>SUBTOTAL(9,H369:H372)</f>
        <v>6666</v>
      </c>
      <c r="I373" s="581">
        <f>SUBTOTAL(9,I369:I372)</f>
        <v>6666</v>
      </c>
      <c r="J373" s="582">
        <f>+I373/G373*100</f>
        <v>333.3</v>
      </c>
      <c r="K373" s="582">
        <f t="shared" si="11"/>
        <v>100</v>
      </c>
    </row>
    <row r="374" spans="1:11" s="566" customFormat="1" ht="12.75" outlineLevel="3">
      <c r="A374" s="601">
        <v>7100</v>
      </c>
      <c r="B374" s="601">
        <v>3599</v>
      </c>
      <c r="C374" s="601" t="s">
        <v>510</v>
      </c>
      <c r="D374" s="612">
        <v>5136</v>
      </c>
      <c r="E374" s="613" t="s">
        <v>328</v>
      </c>
      <c r="F374" s="613">
        <v>7150</v>
      </c>
      <c r="G374" s="614">
        <v>10</v>
      </c>
      <c r="H374" s="614">
        <v>10</v>
      </c>
      <c r="I374" s="614">
        <v>10</v>
      </c>
      <c r="J374" s="579">
        <f t="shared" si="10"/>
        <v>100</v>
      </c>
      <c r="K374" s="579">
        <f t="shared" si="11"/>
        <v>100</v>
      </c>
    </row>
    <row r="375" spans="1:11" s="566" customFormat="1" ht="12.75" outlineLevel="3">
      <c r="A375" s="601">
        <v>7100</v>
      </c>
      <c r="B375" s="601">
        <v>3599</v>
      </c>
      <c r="C375" s="601" t="s">
        <v>510</v>
      </c>
      <c r="D375" s="612">
        <v>5137</v>
      </c>
      <c r="E375" s="576" t="s">
        <v>348</v>
      </c>
      <c r="F375" s="613">
        <v>7150</v>
      </c>
      <c r="G375" s="614"/>
      <c r="H375" s="614">
        <v>6</v>
      </c>
      <c r="I375" s="614">
        <v>6</v>
      </c>
      <c r="J375" s="579"/>
      <c r="K375" s="579">
        <f t="shared" si="11"/>
        <v>100</v>
      </c>
    </row>
    <row r="376" spans="1:11" s="566" customFormat="1" ht="12.75" outlineLevel="3">
      <c r="A376" s="601">
        <v>7100</v>
      </c>
      <c r="B376" s="601">
        <v>3599</v>
      </c>
      <c r="C376" s="601" t="s">
        <v>510</v>
      </c>
      <c r="D376" s="612">
        <v>5139</v>
      </c>
      <c r="E376" s="576" t="s">
        <v>329</v>
      </c>
      <c r="F376" s="613">
        <v>7010</v>
      </c>
      <c r="G376" s="614">
        <v>60</v>
      </c>
      <c r="H376" s="614">
        <v>66</v>
      </c>
      <c r="I376" s="614">
        <v>66</v>
      </c>
      <c r="J376" s="579">
        <f t="shared" si="10"/>
        <v>110.00000000000001</v>
      </c>
      <c r="K376" s="579">
        <f t="shared" si="11"/>
        <v>100</v>
      </c>
    </row>
    <row r="377" spans="1:11" s="566" customFormat="1" ht="12.75" outlineLevel="3">
      <c r="A377" s="601">
        <v>7100</v>
      </c>
      <c r="B377" s="601">
        <v>3599</v>
      </c>
      <c r="C377" s="601" t="s">
        <v>510</v>
      </c>
      <c r="D377" s="612">
        <v>5151</v>
      </c>
      <c r="E377" s="613" t="s">
        <v>386</v>
      </c>
      <c r="F377" s="613">
        <v>7150</v>
      </c>
      <c r="G377" s="614">
        <v>2</v>
      </c>
      <c r="H377" s="614">
        <v>2</v>
      </c>
      <c r="I377" s="614"/>
      <c r="J377" s="579"/>
      <c r="K377" s="579"/>
    </row>
    <row r="378" spans="1:11" s="566" customFormat="1" ht="12.75" outlineLevel="3">
      <c r="A378" s="601">
        <v>7100</v>
      </c>
      <c r="B378" s="601">
        <v>3599</v>
      </c>
      <c r="C378" s="601" t="s">
        <v>510</v>
      </c>
      <c r="D378" s="612">
        <v>5152</v>
      </c>
      <c r="E378" s="583" t="s">
        <v>487</v>
      </c>
      <c r="F378" s="613">
        <v>7150</v>
      </c>
      <c r="G378" s="614">
        <v>8</v>
      </c>
      <c r="H378" s="614">
        <v>8</v>
      </c>
      <c r="I378" s="614"/>
      <c r="J378" s="579"/>
      <c r="K378" s="579"/>
    </row>
    <row r="379" spans="1:11" s="566" customFormat="1" ht="12.75" outlineLevel="3">
      <c r="A379" s="601">
        <v>7100</v>
      </c>
      <c r="B379" s="601">
        <v>3599</v>
      </c>
      <c r="C379" s="601" t="s">
        <v>510</v>
      </c>
      <c r="D379" s="612">
        <v>5154</v>
      </c>
      <c r="E379" s="613" t="s">
        <v>388</v>
      </c>
      <c r="F379" s="613">
        <v>7150</v>
      </c>
      <c r="G379" s="614">
        <v>5</v>
      </c>
      <c r="H379" s="614">
        <v>5</v>
      </c>
      <c r="I379" s="614"/>
      <c r="J379" s="579"/>
      <c r="K379" s="579"/>
    </row>
    <row r="380" spans="1:11" s="566" customFormat="1" ht="12.75" outlineLevel="3">
      <c r="A380" s="601">
        <v>7100</v>
      </c>
      <c r="B380" s="601">
        <v>3599</v>
      </c>
      <c r="C380" s="601" t="s">
        <v>510</v>
      </c>
      <c r="D380" s="612">
        <v>5162</v>
      </c>
      <c r="E380" s="585" t="s">
        <v>352</v>
      </c>
      <c r="F380" s="613">
        <v>7150</v>
      </c>
      <c r="G380" s="614">
        <v>48</v>
      </c>
      <c r="H380" s="614">
        <v>48</v>
      </c>
      <c r="I380" s="614">
        <v>33</v>
      </c>
      <c r="J380" s="579">
        <f t="shared" si="10"/>
        <v>68.75</v>
      </c>
      <c r="K380" s="579">
        <f t="shared" si="11"/>
        <v>68.75</v>
      </c>
    </row>
    <row r="381" spans="1:11" s="566" customFormat="1" ht="12.75" outlineLevel="3">
      <c r="A381" s="601">
        <v>7100</v>
      </c>
      <c r="B381" s="601">
        <v>3599</v>
      </c>
      <c r="C381" s="601" t="s">
        <v>510</v>
      </c>
      <c r="D381" s="612">
        <v>5164</v>
      </c>
      <c r="E381" s="613" t="s">
        <v>354</v>
      </c>
      <c r="F381" s="613">
        <v>7010</v>
      </c>
      <c r="G381" s="614">
        <v>210</v>
      </c>
      <c r="H381" s="614">
        <v>210</v>
      </c>
      <c r="I381" s="614">
        <v>188</v>
      </c>
      <c r="J381" s="579">
        <f t="shared" si="10"/>
        <v>89.52380952380953</v>
      </c>
      <c r="K381" s="579">
        <f t="shared" si="11"/>
        <v>89.52380952380953</v>
      </c>
    </row>
    <row r="382" spans="1:11" s="566" customFormat="1" ht="12.75" outlineLevel="3">
      <c r="A382" s="601">
        <v>7100</v>
      </c>
      <c r="B382" s="601">
        <v>3599</v>
      </c>
      <c r="C382" s="601" t="s">
        <v>510</v>
      </c>
      <c r="D382" s="612">
        <v>5166</v>
      </c>
      <c r="E382" s="576" t="s">
        <v>355</v>
      </c>
      <c r="F382" s="613"/>
      <c r="G382" s="614">
        <v>100</v>
      </c>
      <c r="H382" s="614">
        <v>100</v>
      </c>
      <c r="I382" s="614">
        <v>89</v>
      </c>
      <c r="J382" s="579">
        <f t="shared" si="10"/>
        <v>89</v>
      </c>
      <c r="K382" s="579">
        <f t="shared" si="11"/>
        <v>89</v>
      </c>
    </row>
    <row r="383" spans="1:11" s="566" customFormat="1" ht="12.75" outlineLevel="3">
      <c r="A383" s="601">
        <v>7100</v>
      </c>
      <c r="B383" s="601">
        <v>3599</v>
      </c>
      <c r="C383" s="601" t="s">
        <v>510</v>
      </c>
      <c r="D383" s="612">
        <v>5167</v>
      </c>
      <c r="E383" s="613" t="s">
        <v>356</v>
      </c>
      <c r="F383" s="613">
        <v>7150</v>
      </c>
      <c r="G383" s="614">
        <v>5</v>
      </c>
      <c r="H383" s="614">
        <v>155</v>
      </c>
      <c r="I383" s="614">
        <v>154</v>
      </c>
      <c r="J383" s="579">
        <f t="shared" si="10"/>
        <v>3080</v>
      </c>
      <c r="K383" s="579">
        <f t="shared" si="11"/>
        <v>99.35483870967742</v>
      </c>
    </row>
    <row r="384" spans="1:11" s="566" customFormat="1" ht="12.75" outlineLevel="3">
      <c r="A384" s="601">
        <v>7100</v>
      </c>
      <c r="B384" s="601">
        <v>3599</v>
      </c>
      <c r="C384" s="601" t="s">
        <v>510</v>
      </c>
      <c r="D384" s="612">
        <v>5169</v>
      </c>
      <c r="E384" s="576" t="s">
        <v>330</v>
      </c>
      <c r="F384" s="613" t="s">
        <v>511</v>
      </c>
      <c r="G384" s="614">
        <v>7582</v>
      </c>
      <c r="H384" s="614">
        <v>4561</v>
      </c>
      <c r="I384" s="614">
        <v>4523</v>
      </c>
      <c r="J384" s="579">
        <f t="shared" si="10"/>
        <v>59.654444737536274</v>
      </c>
      <c r="K384" s="579">
        <f t="shared" si="11"/>
        <v>99.16684937513703</v>
      </c>
    </row>
    <row r="385" spans="1:11" s="566" customFormat="1" ht="12.75" outlineLevel="3">
      <c r="A385" s="601">
        <v>7100</v>
      </c>
      <c r="B385" s="601">
        <v>3599</v>
      </c>
      <c r="C385" s="601" t="s">
        <v>510</v>
      </c>
      <c r="D385" s="612">
        <v>5171</v>
      </c>
      <c r="E385" s="613" t="s">
        <v>357</v>
      </c>
      <c r="F385" s="613">
        <v>7150</v>
      </c>
      <c r="G385" s="614">
        <v>45</v>
      </c>
      <c r="H385" s="614">
        <v>137</v>
      </c>
      <c r="I385" s="614">
        <v>137</v>
      </c>
      <c r="J385" s="579">
        <f t="shared" si="10"/>
        <v>304.44444444444446</v>
      </c>
      <c r="K385" s="579">
        <f t="shared" si="11"/>
        <v>100</v>
      </c>
    </row>
    <row r="386" spans="1:11" s="566" customFormat="1" ht="12.75" outlineLevel="3">
      <c r="A386" s="601">
        <v>7100</v>
      </c>
      <c r="B386" s="601">
        <v>3599</v>
      </c>
      <c r="C386" s="601" t="s">
        <v>510</v>
      </c>
      <c r="D386" s="612">
        <v>5172</v>
      </c>
      <c r="E386" s="613" t="s">
        <v>376</v>
      </c>
      <c r="F386" s="613">
        <v>7150</v>
      </c>
      <c r="G386" s="614">
        <v>15</v>
      </c>
      <c r="H386" s="614">
        <v>15</v>
      </c>
      <c r="I386" s="614">
        <v>13</v>
      </c>
      <c r="J386" s="579">
        <f t="shared" si="10"/>
        <v>86.66666666666667</v>
      </c>
      <c r="K386" s="579">
        <f t="shared" si="11"/>
        <v>86.66666666666667</v>
      </c>
    </row>
    <row r="387" spans="1:11" s="566" customFormat="1" ht="12.75" outlineLevel="3">
      <c r="A387" s="601">
        <v>7100</v>
      </c>
      <c r="B387" s="601">
        <v>3599</v>
      </c>
      <c r="C387" s="601" t="s">
        <v>510</v>
      </c>
      <c r="D387" s="612">
        <v>5173</v>
      </c>
      <c r="E387" s="576" t="s">
        <v>358</v>
      </c>
      <c r="F387" s="613">
        <v>7150</v>
      </c>
      <c r="G387" s="614">
        <v>5</v>
      </c>
      <c r="H387" s="614">
        <v>5</v>
      </c>
      <c r="I387" s="614">
        <v>4</v>
      </c>
      <c r="J387" s="579">
        <f t="shared" si="10"/>
        <v>80</v>
      </c>
      <c r="K387" s="579">
        <f t="shared" si="11"/>
        <v>80</v>
      </c>
    </row>
    <row r="388" spans="1:11" s="566" customFormat="1" ht="12.75" outlineLevel="3">
      <c r="A388" s="601">
        <v>7100</v>
      </c>
      <c r="B388" s="601">
        <v>3599</v>
      </c>
      <c r="C388" s="601" t="s">
        <v>510</v>
      </c>
      <c r="D388" s="612">
        <v>5174</v>
      </c>
      <c r="E388" s="613" t="s">
        <v>377</v>
      </c>
      <c r="F388" s="613"/>
      <c r="G388" s="614"/>
      <c r="H388" s="614">
        <v>11</v>
      </c>
      <c r="I388" s="614">
        <v>1</v>
      </c>
      <c r="J388" s="579"/>
      <c r="K388" s="579">
        <f t="shared" si="11"/>
        <v>9.090909090909092</v>
      </c>
    </row>
    <row r="389" spans="1:11" s="566" customFormat="1" ht="12.75" outlineLevel="3">
      <c r="A389" s="601">
        <v>7100</v>
      </c>
      <c r="B389" s="601">
        <v>3599</v>
      </c>
      <c r="C389" s="601" t="s">
        <v>510</v>
      </c>
      <c r="D389" s="612">
        <v>5175</v>
      </c>
      <c r="E389" s="613" t="s">
        <v>359</v>
      </c>
      <c r="F389" s="613">
        <v>7010</v>
      </c>
      <c r="G389" s="614">
        <v>40</v>
      </c>
      <c r="H389" s="614">
        <v>40</v>
      </c>
      <c r="I389" s="614">
        <v>15</v>
      </c>
      <c r="J389" s="579">
        <f t="shared" si="10"/>
        <v>37.5</v>
      </c>
      <c r="K389" s="579">
        <f t="shared" si="11"/>
        <v>37.5</v>
      </c>
    </row>
    <row r="390" spans="1:11" s="566" customFormat="1" ht="12.75" outlineLevel="3">
      <c r="A390" s="601">
        <v>7100</v>
      </c>
      <c r="B390" s="601">
        <v>3599</v>
      </c>
      <c r="C390" s="601" t="s">
        <v>510</v>
      </c>
      <c r="D390" s="612">
        <v>5222</v>
      </c>
      <c r="E390" s="583" t="s">
        <v>428</v>
      </c>
      <c r="F390" s="613">
        <v>7130</v>
      </c>
      <c r="G390" s="614">
        <v>1187</v>
      </c>
      <c r="H390" s="614">
        <v>1518</v>
      </c>
      <c r="I390" s="614">
        <v>1518</v>
      </c>
      <c r="J390" s="579">
        <f t="shared" si="10"/>
        <v>127.88542544229149</v>
      </c>
      <c r="K390" s="579">
        <f t="shared" si="11"/>
        <v>100</v>
      </c>
    </row>
    <row r="391" spans="1:11" s="566" customFormat="1" ht="12.75" outlineLevel="3">
      <c r="A391" s="601">
        <v>7100</v>
      </c>
      <c r="B391" s="601">
        <v>3599</v>
      </c>
      <c r="C391" s="601" t="s">
        <v>510</v>
      </c>
      <c r="D391" s="612">
        <v>5223</v>
      </c>
      <c r="E391" s="576" t="s">
        <v>429</v>
      </c>
      <c r="F391" s="613">
        <v>7130</v>
      </c>
      <c r="G391" s="614">
        <v>2025</v>
      </c>
      <c r="H391" s="614">
        <v>2025</v>
      </c>
      <c r="I391" s="614">
        <v>2025</v>
      </c>
      <c r="J391" s="579">
        <f t="shared" si="10"/>
        <v>100</v>
      </c>
      <c r="K391" s="579">
        <f t="shared" si="11"/>
        <v>100</v>
      </c>
    </row>
    <row r="392" spans="1:11" s="566" customFormat="1" ht="12.75" outlineLevel="3">
      <c r="A392" s="601">
        <v>7100</v>
      </c>
      <c r="B392" s="601">
        <v>3599</v>
      </c>
      <c r="C392" s="601" t="s">
        <v>510</v>
      </c>
      <c r="D392" s="612">
        <v>5229</v>
      </c>
      <c r="E392" s="577" t="s">
        <v>363</v>
      </c>
      <c r="F392" s="613">
        <v>7130</v>
      </c>
      <c r="G392" s="614">
        <v>500</v>
      </c>
      <c r="H392" s="614">
        <v>205</v>
      </c>
      <c r="I392" s="614">
        <v>205</v>
      </c>
      <c r="J392" s="579">
        <f t="shared" si="10"/>
        <v>41</v>
      </c>
      <c r="K392" s="579">
        <f t="shared" si="11"/>
        <v>100</v>
      </c>
    </row>
    <row r="393" spans="1:11" s="566" customFormat="1" ht="12.75" outlineLevel="3">
      <c r="A393" s="601">
        <v>7100</v>
      </c>
      <c r="B393" s="601">
        <v>3599</v>
      </c>
      <c r="C393" s="601" t="s">
        <v>510</v>
      </c>
      <c r="D393" s="612">
        <v>5339</v>
      </c>
      <c r="E393" s="583" t="s">
        <v>493</v>
      </c>
      <c r="F393" s="613">
        <v>0</v>
      </c>
      <c r="G393" s="614">
        <v>500</v>
      </c>
      <c r="H393" s="614">
        <v>510</v>
      </c>
      <c r="I393" s="614">
        <v>510</v>
      </c>
      <c r="J393" s="579">
        <f t="shared" si="10"/>
        <v>102</v>
      </c>
      <c r="K393" s="579">
        <f t="shared" si="11"/>
        <v>100</v>
      </c>
    </row>
    <row r="394" spans="1:11" s="566" customFormat="1" ht="12.75" outlineLevel="2">
      <c r="A394" s="601"/>
      <c r="B394" s="615" t="s">
        <v>512</v>
      </c>
      <c r="C394" s="601"/>
      <c r="D394" s="612"/>
      <c r="E394" s="583"/>
      <c r="F394" s="613"/>
      <c r="G394" s="581">
        <f>SUBTOTAL(9,G374:G393)</f>
        <v>12347</v>
      </c>
      <c r="H394" s="581">
        <f>SUBTOTAL(9,H374:H393)</f>
        <v>9637</v>
      </c>
      <c r="I394" s="581">
        <f>SUBTOTAL(9,I374:I393)</f>
        <v>9497</v>
      </c>
      <c r="J394" s="582">
        <f t="shared" si="10"/>
        <v>76.91746983072811</v>
      </c>
      <c r="K394" s="582">
        <f t="shared" si="11"/>
        <v>98.54726574660164</v>
      </c>
    </row>
    <row r="395" spans="1:256" s="566" customFormat="1" ht="13.5" outlineLevel="1" thickBot="1">
      <c r="A395" s="586" t="s">
        <v>513</v>
      </c>
      <c r="B395" s="587"/>
      <c r="C395" s="587"/>
      <c r="D395" s="587"/>
      <c r="E395" s="587"/>
      <c r="F395" s="587"/>
      <c r="G395" s="588">
        <f>SUBTOTAL(9,G349:G393)</f>
        <v>117591</v>
      </c>
      <c r="H395" s="588">
        <f>SUBTOTAL(9,H349:H393)</f>
        <v>140798</v>
      </c>
      <c r="I395" s="588">
        <f>SUBTOTAL(9,I349:I393)</f>
        <v>140641</v>
      </c>
      <c r="J395" s="589">
        <f t="shared" si="10"/>
        <v>119.60184027689193</v>
      </c>
      <c r="K395" s="589">
        <f t="shared" si="11"/>
        <v>99.8884927342718</v>
      </c>
      <c r="L395" s="606"/>
      <c r="M395" s="575"/>
      <c r="N395" s="575"/>
      <c r="O395" s="575"/>
      <c r="P395" s="575"/>
      <c r="Q395" s="575"/>
      <c r="R395" s="607"/>
      <c r="S395" s="607"/>
      <c r="T395" s="607"/>
      <c r="U395" s="608"/>
      <c r="V395" s="608"/>
      <c r="W395" s="609"/>
      <c r="X395" s="575"/>
      <c r="Y395" s="575"/>
      <c r="Z395" s="575"/>
      <c r="AA395" s="575"/>
      <c r="AB395" s="575"/>
      <c r="AC395" s="607"/>
      <c r="AD395" s="607"/>
      <c r="AE395" s="607"/>
      <c r="AF395" s="608"/>
      <c r="AG395" s="608"/>
      <c r="AH395" s="609"/>
      <c r="AI395" s="575"/>
      <c r="AJ395" s="575"/>
      <c r="AK395" s="575"/>
      <c r="AL395" s="575"/>
      <c r="AM395" s="575"/>
      <c r="AN395" s="607"/>
      <c r="AO395" s="607"/>
      <c r="AP395" s="607"/>
      <c r="AQ395" s="608"/>
      <c r="AR395" s="608"/>
      <c r="AS395" s="609"/>
      <c r="AT395" s="575"/>
      <c r="AU395" s="575"/>
      <c r="AV395" s="575"/>
      <c r="AW395" s="575"/>
      <c r="AX395" s="575"/>
      <c r="AY395" s="607"/>
      <c r="AZ395" s="607"/>
      <c r="BA395" s="607"/>
      <c r="BB395" s="608"/>
      <c r="BC395" s="608"/>
      <c r="BD395" s="609"/>
      <c r="BE395" s="575"/>
      <c r="BF395" s="575"/>
      <c r="BG395" s="575"/>
      <c r="BH395" s="575"/>
      <c r="BI395" s="575"/>
      <c r="BJ395" s="607"/>
      <c r="BK395" s="607"/>
      <c r="BL395" s="607"/>
      <c r="BM395" s="608"/>
      <c r="BN395" s="608"/>
      <c r="BO395" s="609"/>
      <c r="BP395" s="575"/>
      <c r="BQ395" s="575"/>
      <c r="BR395" s="575"/>
      <c r="BS395" s="575"/>
      <c r="BT395" s="575"/>
      <c r="BU395" s="607"/>
      <c r="BV395" s="607"/>
      <c r="BW395" s="607"/>
      <c r="BX395" s="608"/>
      <c r="BY395" s="608"/>
      <c r="BZ395" s="609"/>
      <c r="CA395" s="575"/>
      <c r="CB395" s="575"/>
      <c r="CC395" s="575"/>
      <c r="CD395" s="575"/>
      <c r="CE395" s="575"/>
      <c r="CF395" s="607"/>
      <c r="CG395" s="607"/>
      <c r="CH395" s="607"/>
      <c r="CI395" s="608"/>
      <c r="CJ395" s="608"/>
      <c r="CK395" s="609"/>
      <c r="CL395" s="575"/>
      <c r="CM395" s="575"/>
      <c r="CN395" s="575"/>
      <c r="CO395" s="575"/>
      <c r="CP395" s="575"/>
      <c r="CQ395" s="607"/>
      <c r="CR395" s="607"/>
      <c r="CS395" s="607"/>
      <c r="CT395" s="608"/>
      <c r="CU395" s="608"/>
      <c r="CV395" s="609"/>
      <c r="CW395" s="575"/>
      <c r="CX395" s="575"/>
      <c r="CY395" s="575"/>
      <c r="CZ395" s="575"/>
      <c r="DA395" s="575"/>
      <c r="DB395" s="607"/>
      <c r="DC395" s="607"/>
      <c r="DD395" s="607"/>
      <c r="DE395" s="608"/>
      <c r="DF395" s="608"/>
      <c r="DG395" s="609"/>
      <c r="DH395" s="575"/>
      <c r="DI395" s="575"/>
      <c r="DJ395" s="575"/>
      <c r="DK395" s="575"/>
      <c r="DL395" s="575"/>
      <c r="DM395" s="607"/>
      <c r="DN395" s="607"/>
      <c r="DO395" s="607"/>
      <c r="DP395" s="608"/>
      <c r="DQ395" s="608"/>
      <c r="DR395" s="609"/>
      <c r="DS395" s="575"/>
      <c r="DT395" s="575"/>
      <c r="DU395" s="575"/>
      <c r="DV395" s="575"/>
      <c r="DW395" s="575"/>
      <c r="DX395" s="607"/>
      <c r="DY395" s="607"/>
      <c r="DZ395" s="607"/>
      <c r="EA395" s="608"/>
      <c r="EB395" s="608"/>
      <c r="EC395" s="609"/>
      <c r="ED395" s="575"/>
      <c r="EE395" s="575"/>
      <c r="EF395" s="575"/>
      <c r="EG395" s="575"/>
      <c r="EH395" s="575"/>
      <c r="EI395" s="607"/>
      <c r="EJ395" s="607"/>
      <c r="EK395" s="607"/>
      <c r="EL395" s="608"/>
      <c r="EM395" s="608"/>
      <c r="EN395" s="609"/>
      <c r="EO395" s="575"/>
      <c r="EP395" s="575"/>
      <c r="EQ395" s="575"/>
      <c r="ER395" s="575"/>
      <c r="ES395" s="575"/>
      <c r="ET395" s="607"/>
      <c r="EU395" s="607"/>
      <c r="EV395" s="607"/>
      <c r="EW395" s="608"/>
      <c r="EX395" s="608"/>
      <c r="EY395" s="609"/>
      <c r="EZ395" s="575"/>
      <c r="FA395" s="575"/>
      <c r="FB395" s="575"/>
      <c r="FC395" s="575"/>
      <c r="FD395" s="575"/>
      <c r="FE395" s="607"/>
      <c r="FF395" s="607"/>
      <c r="FG395" s="607"/>
      <c r="FH395" s="608"/>
      <c r="FI395" s="608"/>
      <c r="FJ395" s="609"/>
      <c r="FK395" s="575"/>
      <c r="FL395" s="575"/>
      <c r="FM395" s="575"/>
      <c r="FN395" s="575"/>
      <c r="FO395" s="575"/>
      <c r="FP395" s="607"/>
      <c r="FQ395" s="607"/>
      <c r="FR395" s="607"/>
      <c r="FS395" s="608"/>
      <c r="FT395" s="608"/>
      <c r="FU395" s="609"/>
      <c r="FV395" s="575"/>
      <c r="FW395" s="575"/>
      <c r="FX395" s="575"/>
      <c r="FY395" s="575"/>
      <c r="FZ395" s="575"/>
      <c r="GA395" s="607"/>
      <c r="GB395" s="607"/>
      <c r="GC395" s="607"/>
      <c r="GD395" s="608"/>
      <c r="GE395" s="608"/>
      <c r="GF395" s="609"/>
      <c r="GG395" s="575"/>
      <c r="GH395" s="575"/>
      <c r="GI395" s="575"/>
      <c r="GJ395" s="575"/>
      <c r="GK395" s="575"/>
      <c r="GL395" s="607"/>
      <c r="GM395" s="607"/>
      <c r="GN395" s="607"/>
      <c r="GO395" s="608"/>
      <c r="GP395" s="608"/>
      <c r="GQ395" s="609"/>
      <c r="GR395" s="575"/>
      <c r="GS395" s="575"/>
      <c r="GT395" s="575"/>
      <c r="GU395" s="575"/>
      <c r="GV395" s="575"/>
      <c r="GW395" s="607"/>
      <c r="GX395" s="607"/>
      <c r="GY395" s="607"/>
      <c r="GZ395" s="608"/>
      <c r="HA395" s="608"/>
      <c r="HB395" s="609"/>
      <c r="HC395" s="575"/>
      <c r="HD395" s="575"/>
      <c r="HE395" s="575"/>
      <c r="HF395" s="575"/>
      <c r="HG395" s="575"/>
      <c r="HH395" s="607"/>
      <c r="HI395" s="607"/>
      <c r="HJ395" s="607"/>
      <c r="HK395" s="608"/>
      <c r="HL395" s="608"/>
      <c r="HM395" s="609"/>
      <c r="HN395" s="575"/>
      <c r="HO395" s="575"/>
      <c r="HP395" s="575"/>
      <c r="HQ395" s="575"/>
      <c r="HR395" s="575"/>
      <c r="HS395" s="607"/>
      <c r="HT395" s="607"/>
      <c r="HU395" s="607"/>
      <c r="HV395" s="608"/>
      <c r="HW395" s="608"/>
      <c r="HX395" s="609"/>
      <c r="HY395" s="575"/>
      <c r="HZ395" s="575"/>
      <c r="IA395" s="575"/>
      <c r="IB395" s="575"/>
      <c r="IC395" s="575"/>
      <c r="ID395" s="607"/>
      <c r="IE395" s="607"/>
      <c r="IF395" s="607"/>
      <c r="IG395" s="608"/>
      <c r="IH395" s="608"/>
      <c r="II395" s="609"/>
      <c r="IJ395" s="575"/>
      <c r="IK395" s="575"/>
      <c r="IL395" s="575"/>
      <c r="IM395" s="575"/>
      <c r="IN395" s="575"/>
      <c r="IO395" s="607"/>
      <c r="IP395" s="607"/>
      <c r="IQ395" s="607"/>
      <c r="IR395" s="608"/>
      <c r="IS395" s="608"/>
      <c r="IT395" s="609"/>
      <c r="IU395" s="575"/>
      <c r="IV395" s="575"/>
    </row>
    <row r="396" spans="1:11" s="566" customFormat="1" ht="12.75" outlineLevel="1">
      <c r="A396" s="615"/>
      <c r="B396" s="601"/>
      <c r="C396" s="601"/>
      <c r="D396" s="612"/>
      <c r="E396" s="583"/>
      <c r="F396" s="613"/>
      <c r="G396" s="581"/>
      <c r="H396" s="581"/>
      <c r="I396" s="581"/>
      <c r="J396" s="582"/>
      <c r="K396" s="582"/>
    </row>
    <row r="397" spans="1:11" s="566" customFormat="1" ht="15.75" outlineLevel="1">
      <c r="A397" s="593" t="s">
        <v>245</v>
      </c>
      <c r="B397" s="601"/>
      <c r="C397" s="601"/>
      <c r="D397" s="612"/>
      <c r="E397" s="583"/>
      <c r="F397" s="613"/>
      <c r="G397" s="581"/>
      <c r="H397" s="581"/>
      <c r="I397" s="581"/>
      <c r="J397" s="582"/>
      <c r="K397" s="582"/>
    </row>
    <row r="398" spans="1:11" s="566" customFormat="1" ht="12.75" outlineLevel="3">
      <c r="A398" s="583">
        <v>7200</v>
      </c>
      <c r="B398" s="583">
        <v>4179</v>
      </c>
      <c r="C398" s="583" t="s">
        <v>514</v>
      </c>
      <c r="D398" s="583">
        <v>5410</v>
      </c>
      <c r="E398" s="583" t="s">
        <v>515</v>
      </c>
      <c r="F398" s="583"/>
      <c r="G398" s="610">
        <v>188363</v>
      </c>
      <c r="H398" s="610">
        <v>188363</v>
      </c>
      <c r="I398" s="610">
        <v>214371</v>
      </c>
      <c r="J398" s="579">
        <f t="shared" si="10"/>
        <v>113.80738255389859</v>
      </c>
      <c r="K398" s="579">
        <f t="shared" si="11"/>
        <v>113.80738255389859</v>
      </c>
    </row>
    <row r="399" spans="1:11" s="566" customFormat="1" ht="12.75" outlineLevel="2">
      <c r="A399" s="583"/>
      <c r="B399" s="611" t="s">
        <v>516</v>
      </c>
      <c r="C399" s="583"/>
      <c r="D399" s="583"/>
      <c r="E399" s="583"/>
      <c r="F399" s="583"/>
      <c r="G399" s="581">
        <f>SUBTOTAL(9,G398:G398)</f>
        <v>188363</v>
      </c>
      <c r="H399" s="581">
        <f>SUBTOTAL(9,H398:H398)</f>
        <v>188363</v>
      </c>
      <c r="I399" s="581">
        <f>SUBTOTAL(9,I398:I398)</f>
        <v>214371</v>
      </c>
      <c r="J399" s="582">
        <f t="shared" si="10"/>
        <v>113.80738255389859</v>
      </c>
      <c r="K399" s="582">
        <f t="shared" si="11"/>
        <v>113.80738255389859</v>
      </c>
    </row>
    <row r="400" spans="1:11" s="566" customFormat="1" ht="12.75" outlineLevel="3">
      <c r="A400" s="583">
        <v>7200</v>
      </c>
      <c r="B400" s="583">
        <v>4180</v>
      </c>
      <c r="C400" s="583" t="s">
        <v>517</v>
      </c>
      <c r="D400" s="583">
        <v>5410</v>
      </c>
      <c r="E400" s="583" t="s">
        <v>515</v>
      </c>
      <c r="F400" s="583"/>
      <c r="G400" s="610">
        <v>49400</v>
      </c>
      <c r="H400" s="610">
        <v>49400</v>
      </c>
      <c r="I400" s="610">
        <v>50336</v>
      </c>
      <c r="J400" s="579">
        <f t="shared" si="10"/>
        <v>101.89473684210526</v>
      </c>
      <c r="K400" s="579">
        <f t="shared" si="11"/>
        <v>101.89473684210526</v>
      </c>
    </row>
    <row r="401" spans="1:13" s="566" customFormat="1" ht="12.75" outlineLevel="2">
      <c r="A401" s="583"/>
      <c r="B401" s="611" t="s">
        <v>518</v>
      </c>
      <c r="C401" s="583"/>
      <c r="D401" s="583"/>
      <c r="E401" s="583"/>
      <c r="F401" s="583"/>
      <c r="G401" s="581">
        <f>SUBTOTAL(9,G400:G400)</f>
        <v>49400</v>
      </c>
      <c r="H401" s="581">
        <f>SUBTOTAL(9,H400:H400)</f>
        <v>49400</v>
      </c>
      <c r="I401" s="581">
        <f>SUBTOTAL(9,I400:I400)</f>
        <v>50336</v>
      </c>
      <c r="J401" s="582">
        <f t="shared" si="10"/>
        <v>101.89473684210526</v>
      </c>
      <c r="K401" s="582">
        <f t="shared" si="11"/>
        <v>101.89473684210526</v>
      </c>
      <c r="M401" s="616"/>
    </row>
    <row r="402" spans="1:11" s="566" customFormat="1" ht="12.75" outlineLevel="3">
      <c r="A402" s="583">
        <v>7200</v>
      </c>
      <c r="B402" s="583">
        <v>4312</v>
      </c>
      <c r="C402" s="583" t="s">
        <v>519</v>
      </c>
      <c r="D402" s="583">
        <v>5136</v>
      </c>
      <c r="E402" s="583" t="s">
        <v>328</v>
      </c>
      <c r="F402" s="583"/>
      <c r="G402" s="610"/>
      <c r="H402" s="610">
        <v>1</v>
      </c>
      <c r="I402" s="610">
        <v>1</v>
      </c>
      <c r="J402" s="579"/>
      <c r="K402" s="579">
        <f t="shared" si="11"/>
        <v>100</v>
      </c>
    </row>
    <row r="403" spans="1:11" s="566" customFormat="1" ht="12.75" outlineLevel="3">
      <c r="A403" s="583">
        <v>7200</v>
      </c>
      <c r="B403" s="583">
        <v>4312</v>
      </c>
      <c r="C403" s="583" t="s">
        <v>519</v>
      </c>
      <c r="D403" s="583">
        <v>5151</v>
      </c>
      <c r="E403" s="583" t="s">
        <v>386</v>
      </c>
      <c r="F403" s="583"/>
      <c r="G403" s="610"/>
      <c r="H403" s="610">
        <v>125</v>
      </c>
      <c r="I403" s="610">
        <v>125</v>
      </c>
      <c r="J403" s="579"/>
      <c r="K403" s="579">
        <f t="shared" si="11"/>
        <v>100</v>
      </c>
    </row>
    <row r="404" spans="1:11" s="566" customFormat="1" ht="12.75" outlineLevel="3">
      <c r="A404" s="583">
        <v>7200</v>
      </c>
      <c r="B404" s="583">
        <v>4312</v>
      </c>
      <c r="C404" s="583" t="s">
        <v>519</v>
      </c>
      <c r="D404" s="583">
        <v>5152</v>
      </c>
      <c r="E404" s="583" t="s">
        <v>487</v>
      </c>
      <c r="F404" s="583"/>
      <c r="G404" s="610"/>
      <c r="H404" s="610">
        <v>233</v>
      </c>
      <c r="I404" s="610">
        <v>233</v>
      </c>
      <c r="J404" s="579"/>
      <c r="K404" s="579">
        <f t="shared" si="11"/>
        <v>100</v>
      </c>
    </row>
    <row r="405" spans="1:11" s="566" customFormat="1" ht="12.75" outlineLevel="3">
      <c r="A405" s="583">
        <v>7200</v>
      </c>
      <c r="B405" s="583">
        <v>4312</v>
      </c>
      <c r="C405" s="583" t="s">
        <v>519</v>
      </c>
      <c r="D405" s="583">
        <v>5154</v>
      </c>
      <c r="E405" s="583" t="s">
        <v>388</v>
      </c>
      <c r="F405" s="583"/>
      <c r="G405" s="610"/>
      <c r="H405" s="610">
        <v>46</v>
      </c>
      <c r="I405" s="610">
        <v>45</v>
      </c>
      <c r="J405" s="579"/>
      <c r="K405" s="579">
        <f t="shared" si="11"/>
        <v>97.82608695652173</v>
      </c>
    </row>
    <row r="406" spans="1:11" s="566" customFormat="1" ht="12.75" outlineLevel="3">
      <c r="A406" s="583">
        <v>7200</v>
      </c>
      <c r="B406" s="583">
        <v>4312</v>
      </c>
      <c r="C406" s="583" t="s">
        <v>519</v>
      </c>
      <c r="D406" s="583">
        <v>5156</v>
      </c>
      <c r="E406" s="583" t="s">
        <v>350</v>
      </c>
      <c r="F406" s="583"/>
      <c r="G406" s="610"/>
      <c r="H406" s="610">
        <v>2</v>
      </c>
      <c r="I406" s="610">
        <v>1</v>
      </c>
      <c r="J406" s="579"/>
      <c r="K406" s="579">
        <f t="shared" si="11"/>
        <v>50</v>
      </c>
    </row>
    <row r="407" spans="1:11" s="566" customFormat="1" ht="12.75" outlineLevel="3">
      <c r="A407" s="583">
        <v>7200</v>
      </c>
      <c r="B407" s="583">
        <v>4312</v>
      </c>
      <c r="C407" s="583" t="s">
        <v>519</v>
      </c>
      <c r="D407" s="583">
        <v>5162</v>
      </c>
      <c r="E407" s="585" t="s">
        <v>352</v>
      </c>
      <c r="F407" s="583"/>
      <c r="G407" s="610"/>
      <c r="H407" s="610">
        <v>13</v>
      </c>
      <c r="I407" s="610">
        <v>13</v>
      </c>
      <c r="J407" s="579"/>
      <c r="K407" s="579">
        <f t="shared" si="11"/>
        <v>100</v>
      </c>
    </row>
    <row r="408" spans="1:11" s="566" customFormat="1" ht="12.75" outlineLevel="3">
      <c r="A408" s="583">
        <v>7200</v>
      </c>
      <c r="B408" s="583">
        <v>4312</v>
      </c>
      <c r="C408" s="583" t="s">
        <v>519</v>
      </c>
      <c r="D408" s="583">
        <v>5169</v>
      </c>
      <c r="E408" s="576" t="s">
        <v>330</v>
      </c>
      <c r="F408" s="583"/>
      <c r="G408" s="610"/>
      <c r="H408" s="610">
        <v>29</v>
      </c>
      <c r="I408" s="610">
        <v>29</v>
      </c>
      <c r="J408" s="579"/>
      <c r="K408" s="579">
        <f t="shared" si="11"/>
        <v>100</v>
      </c>
    </row>
    <row r="409" spans="1:11" s="566" customFormat="1" ht="12.75" outlineLevel="3">
      <c r="A409" s="583">
        <v>7200</v>
      </c>
      <c r="B409" s="583">
        <v>4312</v>
      </c>
      <c r="C409" s="583" t="s">
        <v>519</v>
      </c>
      <c r="D409" s="583">
        <v>5171</v>
      </c>
      <c r="E409" s="583" t="s">
        <v>357</v>
      </c>
      <c r="F409" s="583"/>
      <c r="G409" s="610"/>
      <c r="H409" s="610">
        <v>11</v>
      </c>
      <c r="I409" s="610"/>
      <c r="J409" s="579"/>
      <c r="K409" s="579"/>
    </row>
    <row r="410" spans="1:11" s="566" customFormat="1" ht="12.75" outlineLevel="3">
      <c r="A410" s="583">
        <v>7200</v>
      </c>
      <c r="B410" s="583">
        <v>4312</v>
      </c>
      <c r="C410" s="583" t="s">
        <v>519</v>
      </c>
      <c r="D410" s="583">
        <v>5331</v>
      </c>
      <c r="E410" s="583" t="s">
        <v>409</v>
      </c>
      <c r="F410" s="583"/>
      <c r="G410" s="610">
        <v>29137</v>
      </c>
      <c r="H410" s="610">
        <v>32951</v>
      </c>
      <c r="I410" s="610">
        <v>32951</v>
      </c>
      <c r="J410" s="579">
        <f t="shared" si="10"/>
        <v>113.08988571232454</v>
      </c>
      <c r="K410" s="579">
        <f t="shared" si="11"/>
        <v>100</v>
      </c>
    </row>
    <row r="411" spans="1:11" s="566" customFormat="1" ht="12.75" outlineLevel="3">
      <c r="A411" s="583">
        <v>7200</v>
      </c>
      <c r="B411" s="583">
        <v>4312</v>
      </c>
      <c r="C411" s="583" t="s">
        <v>519</v>
      </c>
      <c r="D411" s="583">
        <v>5909</v>
      </c>
      <c r="E411" s="585" t="s">
        <v>369</v>
      </c>
      <c r="F411" s="583"/>
      <c r="G411" s="610"/>
      <c r="H411" s="610">
        <v>21</v>
      </c>
      <c r="I411" s="610">
        <v>21</v>
      </c>
      <c r="J411" s="579"/>
      <c r="K411" s="579">
        <f t="shared" si="11"/>
        <v>100</v>
      </c>
    </row>
    <row r="412" spans="1:11" s="566" customFormat="1" ht="12.75" outlineLevel="2">
      <c r="A412" s="583"/>
      <c r="B412" s="611" t="s">
        <v>520</v>
      </c>
      <c r="C412" s="583"/>
      <c r="D412" s="583"/>
      <c r="E412" s="585"/>
      <c r="F412" s="583"/>
      <c r="G412" s="581">
        <f>SUBTOTAL(9,G402:G411)</f>
        <v>29137</v>
      </c>
      <c r="H412" s="581">
        <f>SUBTOTAL(9,H402:H411)</f>
        <v>33432</v>
      </c>
      <c r="I412" s="581">
        <f>SUBTOTAL(9,I402:I411)</f>
        <v>33419</v>
      </c>
      <c r="J412" s="582">
        <f>+I412/G412*100</f>
        <v>114.6960908810104</v>
      </c>
      <c r="K412" s="582">
        <f t="shared" si="11"/>
        <v>99.96111509930606</v>
      </c>
    </row>
    <row r="413" spans="1:11" s="566" customFormat="1" ht="12.75" outlineLevel="3">
      <c r="A413" s="583">
        <v>7200</v>
      </c>
      <c r="B413" s="583">
        <v>4313</v>
      </c>
      <c r="C413" s="583" t="s">
        <v>521</v>
      </c>
      <c r="D413" s="583">
        <v>5131</v>
      </c>
      <c r="E413" s="583" t="s">
        <v>522</v>
      </c>
      <c r="F413" s="583"/>
      <c r="G413" s="610"/>
      <c r="H413" s="610">
        <v>3</v>
      </c>
      <c r="I413" s="610">
        <v>3</v>
      </c>
      <c r="J413" s="579"/>
      <c r="K413" s="579">
        <f t="shared" si="11"/>
        <v>100</v>
      </c>
    </row>
    <row r="414" spans="1:11" s="566" customFormat="1" ht="12.75" outlineLevel="3">
      <c r="A414" s="583">
        <v>7200</v>
      </c>
      <c r="B414" s="583">
        <v>4313</v>
      </c>
      <c r="C414" s="583" t="s">
        <v>521</v>
      </c>
      <c r="D414" s="583">
        <v>5136</v>
      </c>
      <c r="E414" s="583" t="s">
        <v>328</v>
      </c>
      <c r="F414" s="583"/>
      <c r="G414" s="610"/>
      <c r="H414" s="610">
        <v>1</v>
      </c>
      <c r="I414" s="610">
        <v>1</v>
      </c>
      <c r="J414" s="579"/>
      <c r="K414" s="579">
        <f t="shared" si="11"/>
        <v>100</v>
      </c>
    </row>
    <row r="415" spans="1:11" s="566" customFormat="1" ht="12.75" outlineLevel="3">
      <c r="A415" s="583">
        <v>7200</v>
      </c>
      <c r="B415" s="583">
        <v>4313</v>
      </c>
      <c r="C415" s="583" t="s">
        <v>521</v>
      </c>
      <c r="D415" s="583">
        <v>5151</v>
      </c>
      <c r="E415" s="583" t="s">
        <v>386</v>
      </c>
      <c r="F415" s="583"/>
      <c r="G415" s="610"/>
      <c r="H415" s="610">
        <v>16</v>
      </c>
      <c r="I415" s="610">
        <v>16</v>
      </c>
      <c r="J415" s="579"/>
      <c r="K415" s="579">
        <f t="shared" si="11"/>
        <v>100</v>
      </c>
    </row>
    <row r="416" spans="1:11" s="566" customFormat="1" ht="12.75" outlineLevel="3">
      <c r="A416" s="583">
        <v>7200</v>
      </c>
      <c r="B416" s="583">
        <v>4313</v>
      </c>
      <c r="C416" s="583" t="s">
        <v>521</v>
      </c>
      <c r="D416" s="583">
        <v>5154</v>
      </c>
      <c r="E416" s="583" t="s">
        <v>388</v>
      </c>
      <c r="F416" s="583"/>
      <c r="G416" s="610"/>
      <c r="H416" s="610">
        <v>5</v>
      </c>
      <c r="I416" s="610">
        <v>5</v>
      </c>
      <c r="J416" s="579"/>
      <c r="K416" s="579">
        <f aca="true" t="shared" si="12" ref="K416:K479">+I416/H416*100</f>
        <v>100</v>
      </c>
    </row>
    <row r="417" spans="1:11" s="566" customFormat="1" ht="12.75" outlineLevel="3">
      <c r="A417" s="583">
        <v>7200</v>
      </c>
      <c r="B417" s="583">
        <v>4313</v>
      </c>
      <c r="C417" s="583" t="s">
        <v>521</v>
      </c>
      <c r="D417" s="583">
        <v>5156</v>
      </c>
      <c r="E417" s="583" t="s">
        <v>350</v>
      </c>
      <c r="F417" s="583"/>
      <c r="G417" s="610"/>
      <c r="H417" s="610">
        <v>9</v>
      </c>
      <c r="I417" s="610">
        <v>9</v>
      </c>
      <c r="J417" s="579"/>
      <c r="K417" s="579">
        <f t="shared" si="12"/>
        <v>100</v>
      </c>
    </row>
    <row r="418" spans="1:11" s="566" customFormat="1" ht="12.75" outlineLevel="3">
      <c r="A418" s="583">
        <v>7200</v>
      </c>
      <c r="B418" s="583">
        <v>4313</v>
      </c>
      <c r="C418" s="583" t="s">
        <v>521</v>
      </c>
      <c r="D418" s="583">
        <v>5162</v>
      </c>
      <c r="E418" s="585" t="s">
        <v>352</v>
      </c>
      <c r="F418" s="583"/>
      <c r="G418" s="610"/>
      <c r="H418" s="610">
        <v>4</v>
      </c>
      <c r="I418" s="610">
        <v>4</v>
      </c>
      <c r="J418" s="579"/>
      <c r="K418" s="579">
        <f t="shared" si="12"/>
        <v>100</v>
      </c>
    </row>
    <row r="419" spans="1:11" s="566" customFormat="1" ht="12.75" outlineLevel="3">
      <c r="A419" s="583">
        <v>7200</v>
      </c>
      <c r="B419" s="583">
        <v>4313</v>
      </c>
      <c r="C419" s="583" t="s">
        <v>521</v>
      </c>
      <c r="D419" s="583">
        <v>5331</v>
      </c>
      <c r="E419" s="583" t="s">
        <v>409</v>
      </c>
      <c r="F419" s="583"/>
      <c r="G419" s="610">
        <v>34525</v>
      </c>
      <c r="H419" s="610">
        <v>37889</v>
      </c>
      <c r="I419" s="610">
        <v>37889</v>
      </c>
      <c r="J419" s="579">
        <f>+I419/G419*100</f>
        <v>109.74366401158582</v>
      </c>
      <c r="K419" s="579">
        <f t="shared" si="12"/>
        <v>100</v>
      </c>
    </row>
    <row r="420" spans="1:11" s="566" customFormat="1" ht="12.75" outlineLevel="3">
      <c r="A420" s="583">
        <v>7200</v>
      </c>
      <c r="B420" s="583">
        <v>4313</v>
      </c>
      <c r="C420" s="583" t="s">
        <v>521</v>
      </c>
      <c r="D420" s="583">
        <v>5909</v>
      </c>
      <c r="E420" s="585" t="s">
        <v>369</v>
      </c>
      <c r="F420" s="583"/>
      <c r="G420" s="610"/>
      <c r="H420" s="610">
        <v>39</v>
      </c>
      <c r="I420" s="610">
        <v>14</v>
      </c>
      <c r="J420" s="579"/>
      <c r="K420" s="579">
        <f t="shared" si="12"/>
        <v>35.8974358974359</v>
      </c>
    </row>
    <row r="421" spans="1:11" s="566" customFormat="1" ht="12.75" outlineLevel="2">
      <c r="A421" s="583"/>
      <c r="B421" s="611" t="s">
        <v>523</v>
      </c>
      <c r="C421" s="583"/>
      <c r="D421" s="583"/>
      <c r="E421" s="585"/>
      <c r="F421" s="583"/>
      <c r="G421" s="581">
        <f>SUBTOTAL(9,G413:G420)</f>
        <v>34525</v>
      </c>
      <c r="H421" s="581">
        <f>SUBTOTAL(9,H413:H420)</f>
        <v>37966</v>
      </c>
      <c r="I421" s="581">
        <f>SUBTOTAL(9,I413:I420)</f>
        <v>37941</v>
      </c>
      <c r="J421" s="582">
        <f>+I421/G421*100</f>
        <v>109.89427950760317</v>
      </c>
      <c r="K421" s="582">
        <f t="shared" si="12"/>
        <v>99.93415160933466</v>
      </c>
    </row>
    <row r="422" spans="1:11" s="566" customFormat="1" ht="12.75" outlineLevel="3">
      <c r="A422" s="583">
        <v>7200</v>
      </c>
      <c r="B422" s="583">
        <v>4315</v>
      </c>
      <c r="C422" s="583" t="s">
        <v>296</v>
      </c>
      <c r="D422" s="583">
        <v>5169</v>
      </c>
      <c r="E422" s="576" t="s">
        <v>330</v>
      </c>
      <c r="F422" s="583"/>
      <c r="G422" s="610">
        <v>150</v>
      </c>
      <c r="H422" s="610">
        <v>150</v>
      </c>
      <c r="I422" s="610">
        <v>12</v>
      </c>
      <c r="J422" s="579">
        <f>+I422/G422*100</f>
        <v>8</v>
      </c>
      <c r="K422" s="579">
        <f t="shared" si="12"/>
        <v>8</v>
      </c>
    </row>
    <row r="423" spans="1:11" s="566" customFormat="1" ht="12.75" outlineLevel="2">
      <c r="A423" s="583"/>
      <c r="B423" s="611" t="s">
        <v>524</v>
      </c>
      <c r="C423" s="583"/>
      <c r="D423" s="583"/>
      <c r="E423" s="576"/>
      <c r="F423" s="583"/>
      <c r="G423" s="581">
        <f>SUBTOTAL(9,G422:G422)</f>
        <v>150</v>
      </c>
      <c r="H423" s="581">
        <f>SUBTOTAL(9,H422:H422)</f>
        <v>150</v>
      </c>
      <c r="I423" s="581">
        <f>SUBTOTAL(9,I422:I422)</f>
        <v>12</v>
      </c>
      <c r="J423" s="582">
        <f>+I423/G423*100</f>
        <v>8</v>
      </c>
      <c r="K423" s="582">
        <f t="shared" si="12"/>
        <v>8</v>
      </c>
    </row>
    <row r="424" spans="1:11" s="566" customFormat="1" ht="12.75" outlineLevel="3">
      <c r="A424" s="583">
        <v>7200</v>
      </c>
      <c r="B424" s="583">
        <v>4316</v>
      </c>
      <c r="C424" s="583" t="s">
        <v>178</v>
      </c>
      <c r="D424" s="583">
        <v>5131</v>
      </c>
      <c r="E424" s="583" t="s">
        <v>522</v>
      </c>
      <c r="F424" s="583"/>
      <c r="G424" s="610"/>
      <c r="H424" s="610">
        <v>599</v>
      </c>
      <c r="I424" s="610">
        <v>599</v>
      </c>
      <c r="J424" s="579"/>
      <c r="K424" s="579">
        <f t="shared" si="12"/>
        <v>100</v>
      </c>
    </row>
    <row r="425" spans="1:11" s="566" customFormat="1" ht="12.75" outlineLevel="3">
      <c r="A425" s="583">
        <v>7200</v>
      </c>
      <c r="B425" s="583">
        <v>4316</v>
      </c>
      <c r="C425" s="583" t="s">
        <v>178</v>
      </c>
      <c r="D425" s="583">
        <v>5136</v>
      </c>
      <c r="E425" s="583" t="s">
        <v>328</v>
      </c>
      <c r="F425" s="583"/>
      <c r="G425" s="610"/>
      <c r="H425" s="610">
        <v>12</v>
      </c>
      <c r="I425" s="610">
        <v>11</v>
      </c>
      <c r="J425" s="579"/>
      <c r="K425" s="579">
        <f t="shared" si="12"/>
        <v>91.66666666666666</v>
      </c>
    </row>
    <row r="426" spans="1:11" s="566" customFormat="1" ht="12.75" outlineLevel="3">
      <c r="A426" s="583">
        <v>7200</v>
      </c>
      <c r="B426" s="583">
        <v>4316</v>
      </c>
      <c r="C426" s="583" t="s">
        <v>178</v>
      </c>
      <c r="D426" s="583">
        <v>5137</v>
      </c>
      <c r="E426" s="576" t="s">
        <v>348</v>
      </c>
      <c r="F426" s="583"/>
      <c r="G426" s="610"/>
      <c r="H426" s="610">
        <v>31</v>
      </c>
      <c r="I426" s="610">
        <v>31</v>
      </c>
      <c r="J426" s="579"/>
      <c r="K426" s="579">
        <f t="shared" si="12"/>
        <v>100</v>
      </c>
    </row>
    <row r="427" spans="1:11" s="566" customFormat="1" ht="12.75" outlineLevel="3">
      <c r="A427" s="583">
        <v>7200</v>
      </c>
      <c r="B427" s="583">
        <v>4316</v>
      </c>
      <c r="C427" s="583" t="s">
        <v>178</v>
      </c>
      <c r="D427" s="583">
        <v>5139</v>
      </c>
      <c r="E427" s="576" t="s">
        <v>329</v>
      </c>
      <c r="F427" s="583"/>
      <c r="G427" s="610"/>
      <c r="H427" s="610">
        <v>114</v>
      </c>
      <c r="I427" s="610">
        <v>114</v>
      </c>
      <c r="J427" s="579"/>
      <c r="K427" s="579">
        <f t="shared" si="12"/>
        <v>100</v>
      </c>
    </row>
    <row r="428" spans="1:11" s="566" customFormat="1" ht="12.75" outlineLevel="3">
      <c r="A428" s="583">
        <v>7200</v>
      </c>
      <c r="B428" s="583">
        <v>4316</v>
      </c>
      <c r="C428" s="583" t="s">
        <v>178</v>
      </c>
      <c r="D428" s="583">
        <v>5151</v>
      </c>
      <c r="E428" s="583" t="s">
        <v>386</v>
      </c>
      <c r="F428" s="583"/>
      <c r="G428" s="610"/>
      <c r="H428" s="610">
        <v>326</v>
      </c>
      <c r="I428" s="610">
        <v>326</v>
      </c>
      <c r="J428" s="579"/>
      <c r="K428" s="579">
        <f t="shared" si="12"/>
        <v>100</v>
      </c>
    </row>
    <row r="429" spans="1:11" s="566" customFormat="1" ht="12.75" outlineLevel="3">
      <c r="A429" s="583">
        <v>7200</v>
      </c>
      <c r="B429" s="583">
        <v>4316</v>
      </c>
      <c r="C429" s="583" t="s">
        <v>178</v>
      </c>
      <c r="D429" s="583">
        <v>5152</v>
      </c>
      <c r="E429" s="583" t="s">
        <v>487</v>
      </c>
      <c r="F429" s="583"/>
      <c r="G429" s="610"/>
      <c r="H429" s="610">
        <v>94</v>
      </c>
      <c r="I429" s="610">
        <v>94</v>
      </c>
      <c r="J429" s="579"/>
      <c r="K429" s="579">
        <f t="shared" si="12"/>
        <v>100</v>
      </c>
    </row>
    <row r="430" spans="1:11" s="566" customFormat="1" ht="12.75" outlineLevel="3">
      <c r="A430" s="583">
        <v>7200</v>
      </c>
      <c r="B430" s="583">
        <v>4316</v>
      </c>
      <c r="C430" s="583" t="s">
        <v>178</v>
      </c>
      <c r="D430" s="583">
        <v>5153</v>
      </c>
      <c r="E430" s="583" t="s">
        <v>387</v>
      </c>
      <c r="F430" s="583"/>
      <c r="G430" s="610"/>
      <c r="H430" s="610">
        <v>32</v>
      </c>
      <c r="I430" s="610">
        <v>32</v>
      </c>
      <c r="J430" s="579"/>
      <c r="K430" s="579">
        <f t="shared" si="12"/>
        <v>100</v>
      </c>
    </row>
    <row r="431" spans="1:11" s="566" customFormat="1" ht="12.75" outlineLevel="3">
      <c r="A431" s="583">
        <v>7200</v>
      </c>
      <c r="B431" s="583">
        <v>4316</v>
      </c>
      <c r="C431" s="583" t="s">
        <v>178</v>
      </c>
      <c r="D431" s="583">
        <v>5154</v>
      </c>
      <c r="E431" s="583" t="s">
        <v>388</v>
      </c>
      <c r="F431" s="583"/>
      <c r="G431" s="610"/>
      <c r="H431" s="610">
        <v>133</v>
      </c>
      <c r="I431" s="610">
        <v>133</v>
      </c>
      <c r="J431" s="579"/>
      <c r="K431" s="579">
        <f t="shared" si="12"/>
        <v>100</v>
      </c>
    </row>
    <row r="432" spans="1:11" s="566" customFormat="1" ht="12.75" outlineLevel="3">
      <c r="A432" s="583">
        <v>7200</v>
      </c>
      <c r="B432" s="583">
        <v>4316</v>
      </c>
      <c r="C432" s="583" t="s">
        <v>178</v>
      </c>
      <c r="D432" s="583">
        <v>5156</v>
      </c>
      <c r="E432" s="583" t="s">
        <v>350</v>
      </c>
      <c r="F432" s="583"/>
      <c r="G432" s="610"/>
      <c r="H432" s="610">
        <v>22</v>
      </c>
      <c r="I432" s="610">
        <v>21</v>
      </c>
      <c r="J432" s="579"/>
      <c r="K432" s="579">
        <f t="shared" si="12"/>
        <v>95.45454545454545</v>
      </c>
    </row>
    <row r="433" spans="1:11" s="566" customFormat="1" ht="12.75" outlineLevel="3">
      <c r="A433" s="583">
        <v>7200</v>
      </c>
      <c r="B433" s="583">
        <v>4316</v>
      </c>
      <c r="C433" s="583" t="s">
        <v>178</v>
      </c>
      <c r="D433" s="583">
        <v>5161</v>
      </c>
      <c r="E433" s="583" t="s">
        <v>351</v>
      </c>
      <c r="F433" s="583"/>
      <c r="G433" s="610"/>
      <c r="H433" s="610">
        <v>1</v>
      </c>
      <c r="I433" s="610"/>
      <c r="J433" s="579"/>
      <c r="K433" s="579"/>
    </row>
    <row r="434" spans="1:11" s="566" customFormat="1" ht="12.75" outlineLevel="3">
      <c r="A434" s="583">
        <v>7200</v>
      </c>
      <c r="B434" s="583">
        <v>4316</v>
      </c>
      <c r="C434" s="583" t="s">
        <v>178</v>
      </c>
      <c r="D434" s="583">
        <v>5162</v>
      </c>
      <c r="E434" s="585" t="s">
        <v>352</v>
      </c>
      <c r="F434" s="583"/>
      <c r="G434" s="610"/>
      <c r="H434" s="610">
        <v>61</v>
      </c>
      <c r="I434" s="610">
        <v>60</v>
      </c>
      <c r="J434" s="579"/>
      <c r="K434" s="579">
        <f t="shared" si="12"/>
        <v>98.36065573770492</v>
      </c>
    </row>
    <row r="435" spans="1:11" s="566" customFormat="1" ht="12.75" outlineLevel="3">
      <c r="A435" s="583">
        <v>7200</v>
      </c>
      <c r="B435" s="583">
        <v>4316</v>
      </c>
      <c r="C435" s="583" t="s">
        <v>178</v>
      </c>
      <c r="D435" s="583">
        <v>5169</v>
      </c>
      <c r="E435" s="576" t="s">
        <v>330</v>
      </c>
      <c r="F435" s="583"/>
      <c r="G435" s="610"/>
      <c r="H435" s="610">
        <v>135</v>
      </c>
      <c r="I435" s="610">
        <v>135</v>
      </c>
      <c r="J435" s="579"/>
      <c r="K435" s="579">
        <f t="shared" si="12"/>
        <v>100</v>
      </c>
    </row>
    <row r="436" spans="1:11" s="566" customFormat="1" ht="12.75" outlineLevel="3">
      <c r="A436" s="583">
        <v>7200</v>
      </c>
      <c r="B436" s="583">
        <v>4316</v>
      </c>
      <c r="C436" s="583" t="s">
        <v>178</v>
      </c>
      <c r="D436" s="583">
        <v>5171</v>
      </c>
      <c r="E436" s="583" t="s">
        <v>357</v>
      </c>
      <c r="F436" s="583"/>
      <c r="G436" s="610"/>
      <c r="H436" s="610">
        <v>123</v>
      </c>
      <c r="I436" s="610">
        <v>123</v>
      </c>
      <c r="J436" s="579"/>
      <c r="K436" s="579">
        <f t="shared" si="12"/>
        <v>100</v>
      </c>
    </row>
    <row r="437" spans="1:11" s="566" customFormat="1" ht="12.75" outlineLevel="3">
      <c r="A437" s="583">
        <v>7200</v>
      </c>
      <c r="B437" s="583">
        <v>4316</v>
      </c>
      <c r="C437" s="583" t="s">
        <v>178</v>
      </c>
      <c r="D437" s="583">
        <v>5331</v>
      </c>
      <c r="E437" s="583" t="s">
        <v>409</v>
      </c>
      <c r="F437" s="583"/>
      <c r="G437" s="610">
        <v>114196</v>
      </c>
      <c r="H437" s="610">
        <v>125006</v>
      </c>
      <c r="I437" s="610">
        <v>125006</v>
      </c>
      <c r="J437" s="579">
        <f>+I437/G437*100</f>
        <v>109.46618095204737</v>
      </c>
      <c r="K437" s="579">
        <f t="shared" si="12"/>
        <v>100</v>
      </c>
    </row>
    <row r="438" spans="1:11" s="566" customFormat="1" ht="12.75" outlineLevel="3">
      <c r="A438" s="583">
        <v>7200</v>
      </c>
      <c r="B438" s="583">
        <v>4316</v>
      </c>
      <c r="C438" s="583" t="s">
        <v>178</v>
      </c>
      <c r="D438" s="583">
        <v>5499</v>
      </c>
      <c r="E438" s="601" t="s">
        <v>411</v>
      </c>
      <c r="F438" s="583"/>
      <c r="G438" s="610"/>
      <c r="H438" s="610">
        <v>12</v>
      </c>
      <c r="I438" s="610">
        <v>11</v>
      </c>
      <c r="J438" s="579"/>
      <c r="K438" s="579">
        <f t="shared" si="12"/>
        <v>91.66666666666666</v>
      </c>
    </row>
    <row r="439" spans="1:11" s="566" customFormat="1" ht="12.75" outlineLevel="3">
      <c r="A439" s="583">
        <v>7200</v>
      </c>
      <c r="B439" s="583">
        <v>4316</v>
      </c>
      <c r="C439" s="583" t="s">
        <v>178</v>
      </c>
      <c r="D439" s="583">
        <v>5909</v>
      </c>
      <c r="E439" s="585" t="s">
        <v>369</v>
      </c>
      <c r="F439" s="583"/>
      <c r="G439" s="610"/>
      <c r="H439" s="610">
        <v>8</v>
      </c>
      <c r="I439" s="610">
        <v>8</v>
      </c>
      <c r="J439" s="579"/>
      <c r="K439" s="579">
        <f t="shared" si="12"/>
        <v>100</v>
      </c>
    </row>
    <row r="440" spans="1:11" s="566" customFormat="1" ht="12.75" outlineLevel="2">
      <c r="A440" s="583"/>
      <c r="B440" s="611" t="s">
        <v>525</v>
      </c>
      <c r="C440" s="583"/>
      <c r="D440" s="583"/>
      <c r="E440" s="585"/>
      <c r="F440" s="583"/>
      <c r="G440" s="581">
        <f>SUBTOTAL(9,G424:G439)</f>
        <v>114196</v>
      </c>
      <c r="H440" s="581">
        <f>SUBTOTAL(9,H424:H439)</f>
        <v>126709</v>
      </c>
      <c r="I440" s="581">
        <f>SUBTOTAL(9,I424:I439)</f>
        <v>126704</v>
      </c>
      <c r="J440" s="582">
        <f>+I440/G440*100</f>
        <v>110.95309818207294</v>
      </c>
      <c r="K440" s="582">
        <f t="shared" si="12"/>
        <v>99.99605395039026</v>
      </c>
    </row>
    <row r="441" spans="1:11" s="566" customFormat="1" ht="12.75" outlineLevel="3">
      <c r="A441" s="583">
        <v>7200</v>
      </c>
      <c r="B441" s="583">
        <v>4319</v>
      </c>
      <c r="C441" s="583" t="s">
        <v>526</v>
      </c>
      <c r="D441" s="583">
        <v>5131</v>
      </c>
      <c r="E441" s="583" t="s">
        <v>522</v>
      </c>
      <c r="F441" s="583"/>
      <c r="G441" s="610"/>
      <c r="H441" s="610">
        <v>112</v>
      </c>
      <c r="I441" s="610">
        <v>112</v>
      </c>
      <c r="J441" s="579"/>
      <c r="K441" s="579">
        <f t="shared" si="12"/>
        <v>100</v>
      </c>
    </row>
    <row r="442" spans="1:11" s="566" customFormat="1" ht="12.75" outlineLevel="3">
      <c r="A442" s="583">
        <v>7200</v>
      </c>
      <c r="B442" s="583">
        <v>4319</v>
      </c>
      <c r="C442" s="583" t="s">
        <v>526</v>
      </c>
      <c r="D442" s="583">
        <v>5139</v>
      </c>
      <c r="E442" s="576" t="s">
        <v>329</v>
      </c>
      <c r="F442" s="583"/>
      <c r="G442" s="610"/>
      <c r="H442" s="610">
        <v>1</v>
      </c>
      <c r="I442" s="610">
        <v>0</v>
      </c>
      <c r="J442" s="579"/>
      <c r="K442" s="579">
        <f t="shared" si="12"/>
        <v>0</v>
      </c>
    </row>
    <row r="443" spans="1:11" s="566" customFormat="1" ht="12.75" outlineLevel="3">
      <c r="A443" s="583">
        <v>7200</v>
      </c>
      <c r="B443" s="583">
        <v>4319</v>
      </c>
      <c r="C443" s="583" t="s">
        <v>526</v>
      </c>
      <c r="D443" s="583">
        <v>5151</v>
      </c>
      <c r="E443" s="583" t="s">
        <v>386</v>
      </c>
      <c r="F443" s="583"/>
      <c r="G443" s="610"/>
      <c r="H443" s="610">
        <v>11</v>
      </c>
      <c r="I443" s="610">
        <v>11</v>
      </c>
      <c r="J443" s="579"/>
      <c r="K443" s="579">
        <f t="shared" si="12"/>
        <v>100</v>
      </c>
    </row>
    <row r="444" spans="1:11" s="566" customFormat="1" ht="12.75" outlineLevel="3">
      <c r="A444" s="583">
        <v>7200</v>
      </c>
      <c r="B444" s="583">
        <v>4319</v>
      </c>
      <c r="C444" s="583" t="s">
        <v>526</v>
      </c>
      <c r="D444" s="583">
        <v>5154</v>
      </c>
      <c r="E444" s="583" t="s">
        <v>388</v>
      </c>
      <c r="F444" s="583"/>
      <c r="G444" s="610"/>
      <c r="H444" s="610">
        <v>17</v>
      </c>
      <c r="I444" s="610">
        <v>17</v>
      </c>
      <c r="J444" s="579"/>
      <c r="K444" s="579">
        <f t="shared" si="12"/>
        <v>100</v>
      </c>
    </row>
    <row r="445" spans="1:11" s="566" customFormat="1" ht="12.75" outlineLevel="3">
      <c r="A445" s="583">
        <v>7200</v>
      </c>
      <c r="B445" s="583">
        <v>4319</v>
      </c>
      <c r="C445" s="583" t="s">
        <v>526</v>
      </c>
      <c r="D445" s="583">
        <v>5162</v>
      </c>
      <c r="E445" s="585" t="s">
        <v>352</v>
      </c>
      <c r="F445" s="583"/>
      <c r="G445" s="610"/>
      <c r="H445" s="610">
        <v>4</v>
      </c>
      <c r="I445" s="610">
        <v>4</v>
      </c>
      <c r="J445" s="579"/>
      <c r="K445" s="579">
        <f t="shared" si="12"/>
        <v>100</v>
      </c>
    </row>
    <row r="446" spans="1:11" s="566" customFormat="1" ht="12.75" outlineLevel="3">
      <c r="A446" s="583">
        <v>7200</v>
      </c>
      <c r="B446" s="583">
        <v>4319</v>
      </c>
      <c r="C446" s="583" t="s">
        <v>526</v>
      </c>
      <c r="D446" s="583">
        <v>5171</v>
      </c>
      <c r="E446" s="583" t="s">
        <v>357</v>
      </c>
      <c r="F446" s="583"/>
      <c r="G446" s="610"/>
      <c r="H446" s="610">
        <v>2</v>
      </c>
      <c r="I446" s="610">
        <v>1</v>
      </c>
      <c r="J446" s="579"/>
      <c r="K446" s="579">
        <f t="shared" si="12"/>
        <v>50</v>
      </c>
    </row>
    <row r="447" spans="1:11" s="566" customFormat="1" ht="12.75" outlineLevel="2">
      <c r="A447" s="583"/>
      <c r="B447" s="611" t="s">
        <v>527</v>
      </c>
      <c r="C447" s="583"/>
      <c r="D447" s="583"/>
      <c r="E447" s="583"/>
      <c r="F447" s="583"/>
      <c r="G447" s="581"/>
      <c r="H447" s="581">
        <f>SUBTOTAL(9,H441:H446)</f>
        <v>147</v>
      </c>
      <c r="I447" s="581">
        <f>SUBTOTAL(9,I441:I446)</f>
        <v>145</v>
      </c>
      <c r="J447" s="582"/>
      <c r="K447" s="582">
        <f t="shared" si="12"/>
        <v>98.63945578231292</v>
      </c>
    </row>
    <row r="448" spans="1:11" s="566" customFormat="1" ht="12.75" outlineLevel="3">
      <c r="A448" s="583">
        <v>7200</v>
      </c>
      <c r="B448" s="583">
        <v>4332</v>
      </c>
      <c r="C448" s="583" t="s">
        <v>298</v>
      </c>
      <c r="D448" s="583">
        <v>5151</v>
      </c>
      <c r="E448" s="583" t="s">
        <v>386</v>
      </c>
      <c r="F448" s="583"/>
      <c r="G448" s="610"/>
      <c r="H448" s="610">
        <v>1</v>
      </c>
      <c r="I448" s="610">
        <v>1</v>
      </c>
      <c r="J448" s="579"/>
      <c r="K448" s="579">
        <f t="shared" si="12"/>
        <v>100</v>
      </c>
    </row>
    <row r="449" spans="1:11" s="566" customFormat="1" ht="12.75" outlineLevel="3">
      <c r="A449" s="583">
        <v>7200</v>
      </c>
      <c r="B449" s="583">
        <v>4332</v>
      </c>
      <c r="C449" s="583" t="s">
        <v>298</v>
      </c>
      <c r="D449" s="583">
        <v>5153</v>
      </c>
      <c r="E449" s="583" t="s">
        <v>387</v>
      </c>
      <c r="F449" s="583"/>
      <c r="G449" s="610"/>
      <c r="H449" s="610">
        <v>4</v>
      </c>
      <c r="I449" s="610">
        <v>3</v>
      </c>
      <c r="J449" s="579"/>
      <c r="K449" s="579">
        <f t="shared" si="12"/>
        <v>75</v>
      </c>
    </row>
    <row r="450" spans="1:11" s="566" customFormat="1" ht="12.75" outlineLevel="3">
      <c r="A450" s="583">
        <v>7200</v>
      </c>
      <c r="B450" s="583">
        <v>4332</v>
      </c>
      <c r="C450" s="583" t="s">
        <v>298</v>
      </c>
      <c r="D450" s="583">
        <v>5154</v>
      </c>
      <c r="E450" s="583" t="s">
        <v>388</v>
      </c>
      <c r="F450" s="583"/>
      <c r="G450" s="610"/>
      <c r="H450" s="610">
        <v>19</v>
      </c>
      <c r="I450" s="610">
        <v>18</v>
      </c>
      <c r="J450" s="579"/>
      <c r="K450" s="579">
        <f t="shared" si="12"/>
        <v>94.73684210526315</v>
      </c>
    </row>
    <row r="451" spans="1:11" s="566" customFormat="1" ht="12.75" outlineLevel="3">
      <c r="A451" s="583">
        <v>7200</v>
      </c>
      <c r="B451" s="583">
        <v>4332</v>
      </c>
      <c r="C451" s="583" t="s">
        <v>298</v>
      </c>
      <c r="D451" s="583">
        <v>5162</v>
      </c>
      <c r="E451" s="585" t="s">
        <v>352</v>
      </c>
      <c r="F451" s="583"/>
      <c r="G451" s="610"/>
      <c r="H451" s="610">
        <v>3</v>
      </c>
      <c r="I451" s="610">
        <v>3</v>
      </c>
      <c r="J451" s="579"/>
      <c r="K451" s="579">
        <f t="shared" si="12"/>
        <v>100</v>
      </c>
    </row>
    <row r="452" spans="1:11" s="566" customFormat="1" ht="12.75" outlineLevel="3">
      <c r="A452" s="583">
        <v>7200</v>
      </c>
      <c r="B452" s="583">
        <v>4332</v>
      </c>
      <c r="C452" s="583" t="s">
        <v>298</v>
      </c>
      <c r="D452" s="583">
        <v>5171</v>
      </c>
      <c r="E452" s="583" t="s">
        <v>357</v>
      </c>
      <c r="F452" s="583"/>
      <c r="G452" s="610"/>
      <c r="H452" s="610">
        <v>4</v>
      </c>
      <c r="I452" s="610">
        <v>4</v>
      </c>
      <c r="J452" s="579"/>
      <c r="K452" s="579">
        <f t="shared" si="12"/>
        <v>100</v>
      </c>
    </row>
    <row r="453" spans="1:11" s="566" customFormat="1" ht="12.75" outlineLevel="2">
      <c r="A453" s="583"/>
      <c r="B453" s="611" t="s">
        <v>528</v>
      </c>
      <c r="C453" s="583"/>
      <c r="D453" s="583"/>
      <c r="E453" s="583"/>
      <c r="F453" s="583"/>
      <c r="G453" s="581"/>
      <c r="H453" s="581">
        <f>SUBTOTAL(9,H448:H452)</f>
        <v>31</v>
      </c>
      <c r="I453" s="581">
        <f>SUBTOTAL(9,I448:I452)</f>
        <v>29</v>
      </c>
      <c r="J453" s="582"/>
      <c r="K453" s="582">
        <f t="shared" si="12"/>
        <v>93.54838709677419</v>
      </c>
    </row>
    <row r="454" spans="1:11" s="566" customFormat="1" ht="12.75" outlineLevel="3">
      <c r="A454" s="583">
        <v>7200</v>
      </c>
      <c r="B454" s="583">
        <v>4333</v>
      </c>
      <c r="C454" s="583" t="s">
        <v>529</v>
      </c>
      <c r="D454" s="583">
        <v>5162</v>
      </c>
      <c r="E454" s="585" t="s">
        <v>352</v>
      </c>
      <c r="F454" s="583"/>
      <c r="G454" s="610"/>
      <c r="H454" s="610">
        <v>2</v>
      </c>
      <c r="I454" s="610">
        <v>1</v>
      </c>
      <c r="J454" s="579"/>
      <c r="K454" s="579">
        <f t="shared" si="12"/>
        <v>50</v>
      </c>
    </row>
    <row r="455" spans="1:11" s="566" customFormat="1" ht="12.75" outlineLevel="3">
      <c r="A455" s="583">
        <v>7200</v>
      </c>
      <c r="B455" s="583">
        <v>4333</v>
      </c>
      <c r="C455" s="583" t="s">
        <v>529</v>
      </c>
      <c r="D455" s="583">
        <v>5171</v>
      </c>
      <c r="E455" s="583" t="s">
        <v>357</v>
      </c>
      <c r="F455" s="583"/>
      <c r="G455" s="610"/>
      <c r="H455" s="610">
        <v>2</v>
      </c>
      <c r="I455" s="610">
        <v>2</v>
      </c>
      <c r="J455" s="579"/>
      <c r="K455" s="579">
        <f t="shared" si="12"/>
        <v>100</v>
      </c>
    </row>
    <row r="456" spans="1:11" s="566" customFormat="1" ht="12.75" outlineLevel="2">
      <c r="A456" s="583"/>
      <c r="B456" s="611" t="s">
        <v>530</v>
      </c>
      <c r="C456" s="583"/>
      <c r="D456" s="583"/>
      <c r="E456" s="583"/>
      <c r="F456" s="583"/>
      <c r="G456" s="581"/>
      <c r="H456" s="581">
        <f>SUBTOTAL(9,H454:H455)</f>
        <v>4</v>
      </c>
      <c r="I456" s="581">
        <f>SUBTOTAL(9,I454:I455)</f>
        <v>3</v>
      </c>
      <c r="J456" s="582"/>
      <c r="K456" s="582">
        <f t="shared" si="12"/>
        <v>75</v>
      </c>
    </row>
    <row r="457" spans="1:11" s="566" customFormat="1" ht="12.75" outlineLevel="3">
      <c r="A457" s="583">
        <v>7200</v>
      </c>
      <c r="B457" s="583">
        <v>4339</v>
      </c>
      <c r="C457" s="583" t="s">
        <v>179</v>
      </c>
      <c r="D457" s="583">
        <v>5136</v>
      </c>
      <c r="E457" s="583" t="s">
        <v>328</v>
      </c>
      <c r="F457" s="583"/>
      <c r="G457" s="610"/>
      <c r="H457" s="610">
        <v>1</v>
      </c>
      <c r="I457" s="610"/>
      <c r="J457" s="579"/>
      <c r="K457" s="579"/>
    </row>
    <row r="458" spans="1:11" s="566" customFormat="1" ht="12.75" outlineLevel="3">
      <c r="A458" s="583">
        <v>7200</v>
      </c>
      <c r="B458" s="583">
        <v>4339</v>
      </c>
      <c r="C458" s="583" t="s">
        <v>179</v>
      </c>
      <c r="D458" s="583">
        <v>5151</v>
      </c>
      <c r="E458" s="583" t="s">
        <v>386</v>
      </c>
      <c r="F458" s="583"/>
      <c r="G458" s="610"/>
      <c r="H458" s="610">
        <v>3</v>
      </c>
      <c r="I458" s="610">
        <v>2</v>
      </c>
      <c r="J458" s="579"/>
      <c r="K458" s="579">
        <f t="shared" si="12"/>
        <v>66.66666666666666</v>
      </c>
    </row>
    <row r="459" spans="1:11" s="566" customFormat="1" ht="12.75" outlineLevel="3">
      <c r="A459" s="583">
        <v>7200</v>
      </c>
      <c r="B459" s="583">
        <v>4339</v>
      </c>
      <c r="C459" s="583" t="s">
        <v>179</v>
      </c>
      <c r="D459" s="583">
        <v>5154</v>
      </c>
      <c r="E459" s="583" t="s">
        <v>388</v>
      </c>
      <c r="F459" s="583"/>
      <c r="G459" s="610"/>
      <c r="H459" s="610">
        <v>1</v>
      </c>
      <c r="I459" s="610">
        <v>1</v>
      </c>
      <c r="J459" s="579"/>
      <c r="K459" s="579">
        <f t="shared" si="12"/>
        <v>100</v>
      </c>
    </row>
    <row r="460" spans="1:11" s="566" customFormat="1" ht="12.75" outlineLevel="3">
      <c r="A460" s="583">
        <v>7200</v>
      </c>
      <c r="B460" s="583">
        <v>4339</v>
      </c>
      <c r="C460" s="583" t="s">
        <v>179</v>
      </c>
      <c r="D460" s="583">
        <v>5162</v>
      </c>
      <c r="E460" s="585" t="s">
        <v>352</v>
      </c>
      <c r="F460" s="583"/>
      <c r="G460" s="610"/>
      <c r="H460" s="610">
        <v>8</v>
      </c>
      <c r="I460" s="610">
        <v>7</v>
      </c>
      <c r="J460" s="579"/>
      <c r="K460" s="579">
        <f t="shared" si="12"/>
        <v>87.5</v>
      </c>
    </row>
    <row r="461" spans="1:11" s="566" customFormat="1" ht="12.75" outlineLevel="3">
      <c r="A461" s="583">
        <v>7200</v>
      </c>
      <c r="B461" s="583">
        <v>4339</v>
      </c>
      <c r="C461" s="583" t="s">
        <v>179</v>
      </c>
      <c r="D461" s="583">
        <v>5169</v>
      </c>
      <c r="E461" s="576" t="s">
        <v>330</v>
      </c>
      <c r="F461" s="583"/>
      <c r="G461" s="610"/>
      <c r="H461" s="610">
        <v>7</v>
      </c>
      <c r="I461" s="610">
        <v>7</v>
      </c>
      <c r="J461" s="579"/>
      <c r="K461" s="579">
        <f t="shared" si="12"/>
        <v>100</v>
      </c>
    </row>
    <row r="462" spans="1:11" s="566" customFormat="1" ht="12.75" outlineLevel="2">
      <c r="A462" s="583"/>
      <c r="B462" s="611" t="s">
        <v>531</v>
      </c>
      <c r="C462" s="583"/>
      <c r="D462" s="583"/>
      <c r="E462" s="576"/>
      <c r="F462" s="583"/>
      <c r="G462" s="581"/>
      <c r="H462" s="581">
        <f>SUBTOTAL(9,H457:H461)</f>
        <v>20</v>
      </c>
      <c r="I462" s="581">
        <f>SUBTOTAL(9,I457:I461)</f>
        <v>17</v>
      </c>
      <c r="J462" s="582"/>
      <c r="K462" s="582">
        <f t="shared" si="12"/>
        <v>85</v>
      </c>
    </row>
    <row r="463" spans="1:11" s="566" customFormat="1" ht="12.75" outlineLevel="3">
      <c r="A463" s="583">
        <v>7200</v>
      </c>
      <c r="B463" s="583">
        <v>4341</v>
      </c>
      <c r="C463" s="583" t="s">
        <v>532</v>
      </c>
      <c r="D463" s="583">
        <v>5134</v>
      </c>
      <c r="E463" s="583" t="s">
        <v>347</v>
      </c>
      <c r="F463" s="583"/>
      <c r="G463" s="610">
        <v>30</v>
      </c>
      <c r="H463" s="610">
        <v>30</v>
      </c>
      <c r="I463" s="610">
        <v>30</v>
      </c>
      <c r="J463" s="579">
        <f aca="true" t="shared" si="13" ref="J463:J480">+I463/G463*100</f>
        <v>100</v>
      </c>
      <c r="K463" s="579">
        <f t="shared" si="12"/>
        <v>100</v>
      </c>
    </row>
    <row r="464" spans="1:11" s="566" customFormat="1" ht="12.75" outlineLevel="3">
      <c r="A464" s="583">
        <v>7200</v>
      </c>
      <c r="B464" s="583">
        <v>4341</v>
      </c>
      <c r="C464" s="583" t="s">
        <v>532</v>
      </c>
      <c r="D464" s="583">
        <v>5136</v>
      </c>
      <c r="E464" s="583" t="s">
        <v>328</v>
      </c>
      <c r="F464" s="583"/>
      <c r="G464" s="610">
        <v>21</v>
      </c>
      <c r="H464" s="610">
        <v>21</v>
      </c>
      <c r="I464" s="610">
        <v>14</v>
      </c>
      <c r="J464" s="579">
        <f t="shared" si="13"/>
        <v>66.66666666666666</v>
      </c>
      <c r="K464" s="579">
        <f t="shared" si="12"/>
        <v>66.66666666666666</v>
      </c>
    </row>
    <row r="465" spans="1:11" s="566" customFormat="1" ht="12.75" outlineLevel="3">
      <c r="A465" s="583">
        <v>7200</v>
      </c>
      <c r="B465" s="583">
        <v>4341</v>
      </c>
      <c r="C465" s="583" t="s">
        <v>532</v>
      </c>
      <c r="D465" s="583">
        <v>5137</v>
      </c>
      <c r="E465" s="576" t="s">
        <v>348</v>
      </c>
      <c r="F465" s="576"/>
      <c r="G465" s="610">
        <v>300</v>
      </c>
      <c r="H465" s="610">
        <v>300</v>
      </c>
      <c r="I465" s="610">
        <v>296</v>
      </c>
      <c r="J465" s="579">
        <f t="shared" si="13"/>
        <v>98.66666666666667</v>
      </c>
      <c r="K465" s="579">
        <f t="shared" si="12"/>
        <v>98.66666666666667</v>
      </c>
    </row>
    <row r="466" spans="1:11" s="566" customFormat="1" ht="12.75" outlineLevel="3">
      <c r="A466" s="583">
        <v>7200</v>
      </c>
      <c r="B466" s="583">
        <v>4341</v>
      </c>
      <c r="C466" s="583" t="s">
        <v>532</v>
      </c>
      <c r="D466" s="583">
        <v>5139</v>
      </c>
      <c r="E466" s="576" t="s">
        <v>329</v>
      </c>
      <c r="F466" s="583"/>
      <c r="G466" s="610">
        <v>400</v>
      </c>
      <c r="H466" s="610">
        <v>400</v>
      </c>
      <c r="I466" s="610">
        <v>370</v>
      </c>
      <c r="J466" s="579">
        <f t="shared" si="13"/>
        <v>92.5</v>
      </c>
      <c r="K466" s="579">
        <f t="shared" si="12"/>
        <v>92.5</v>
      </c>
    </row>
    <row r="467" spans="1:11" s="566" customFormat="1" ht="12.75" outlineLevel="3">
      <c r="A467" s="583">
        <v>7200</v>
      </c>
      <c r="B467" s="583">
        <v>4341</v>
      </c>
      <c r="C467" s="583" t="s">
        <v>532</v>
      </c>
      <c r="D467" s="583">
        <v>5151</v>
      </c>
      <c r="E467" s="583" t="s">
        <v>386</v>
      </c>
      <c r="F467" s="583"/>
      <c r="G467" s="610">
        <v>250</v>
      </c>
      <c r="H467" s="610">
        <v>257</v>
      </c>
      <c r="I467" s="610">
        <v>172</v>
      </c>
      <c r="J467" s="579">
        <f t="shared" si="13"/>
        <v>68.8</v>
      </c>
      <c r="K467" s="579">
        <f t="shared" si="12"/>
        <v>66.9260700389105</v>
      </c>
    </row>
    <row r="468" spans="1:11" s="566" customFormat="1" ht="12.75" outlineLevel="3">
      <c r="A468" s="583">
        <v>7200</v>
      </c>
      <c r="B468" s="583">
        <v>4341</v>
      </c>
      <c r="C468" s="583" t="s">
        <v>532</v>
      </c>
      <c r="D468" s="583">
        <v>5153</v>
      </c>
      <c r="E468" s="583" t="s">
        <v>387</v>
      </c>
      <c r="F468" s="583"/>
      <c r="G468" s="610">
        <v>600</v>
      </c>
      <c r="H468" s="610">
        <v>600</v>
      </c>
      <c r="I468" s="610">
        <v>450</v>
      </c>
      <c r="J468" s="579">
        <f t="shared" si="13"/>
        <v>75</v>
      </c>
      <c r="K468" s="579">
        <f t="shared" si="12"/>
        <v>75</v>
      </c>
    </row>
    <row r="469" spans="1:11" s="566" customFormat="1" ht="12.75" outlineLevel="3">
      <c r="A469" s="583">
        <v>7200</v>
      </c>
      <c r="B469" s="583">
        <v>4341</v>
      </c>
      <c r="C469" s="583" t="s">
        <v>532</v>
      </c>
      <c r="D469" s="583">
        <v>5154</v>
      </c>
      <c r="E469" s="583" t="s">
        <v>388</v>
      </c>
      <c r="F469" s="583"/>
      <c r="G469" s="610">
        <v>448</v>
      </c>
      <c r="H469" s="610">
        <v>452</v>
      </c>
      <c r="I469" s="610">
        <v>199</v>
      </c>
      <c r="J469" s="579">
        <f t="shared" si="13"/>
        <v>44.419642857142854</v>
      </c>
      <c r="K469" s="579">
        <f t="shared" si="12"/>
        <v>44.02654867256637</v>
      </c>
    </row>
    <row r="470" spans="1:11" s="566" customFormat="1" ht="12.75" outlineLevel="3">
      <c r="A470" s="583">
        <v>7200</v>
      </c>
      <c r="B470" s="583">
        <v>4341</v>
      </c>
      <c r="C470" s="583" t="s">
        <v>532</v>
      </c>
      <c r="D470" s="583">
        <v>5156</v>
      </c>
      <c r="E470" s="583" t="s">
        <v>350</v>
      </c>
      <c r="F470" s="583"/>
      <c r="G470" s="610">
        <v>180</v>
      </c>
      <c r="H470" s="610">
        <v>180</v>
      </c>
      <c r="I470" s="610">
        <v>110</v>
      </c>
      <c r="J470" s="579">
        <f t="shared" si="13"/>
        <v>61.111111111111114</v>
      </c>
      <c r="K470" s="579">
        <f t="shared" si="12"/>
        <v>61.111111111111114</v>
      </c>
    </row>
    <row r="471" spans="1:11" s="566" customFormat="1" ht="12.75" outlineLevel="3">
      <c r="A471" s="583">
        <v>7200</v>
      </c>
      <c r="B471" s="583">
        <v>4341</v>
      </c>
      <c r="C471" s="583" t="s">
        <v>532</v>
      </c>
      <c r="D471" s="583">
        <v>5162</v>
      </c>
      <c r="E471" s="585" t="s">
        <v>352</v>
      </c>
      <c r="F471" s="583"/>
      <c r="G471" s="610">
        <v>250</v>
      </c>
      <c r="H471" s="610">
        <v>251</v>
      </c>
      <c r="I471" s="610">
        <v>271</v>
      </c>
      <c r="J471" s="579">
        <f t="shared" si="13"/>
        <v>108.4</v>
      </c>
      <c r="K471" s="579">
        <f t="shared" si="12"/>
        <v>107.96812749003983</v>
      </c>
    </row>
    <row r="472" spans="1:11" s="566" customFormat="1" ht="12.75" outlineLevel="3">
      <c r="A472" s="583">
        <v>7200</v>
      </c>
      <c r="B472" s="583">
        <v>4341</v>
      </c>
      <c r="C472" s="583" t="s">
        <v>532</v>
      </c>
      <c r="D472" s="583">
        <v>5163</v>
      </c>
      <c r="E472" s="583" t="s">
        <v>353</v>
      </c>
      <c r="F472" s="583"/>
      <c r="G472" s="610">
        <v>120</v>
      </c>
      <c r="H472" s="610">
        <v>120</v>
      </c>
      <c r="I472" s="610">
        <v>68</v>
      </c>
      <c r="J472" s="579">
        <f t="shared" si="13"/>
        <v>56.666666666666664</v>
      </c>
      <c r="K472" s="579">
        <f t="shared" si="12"/>
        <v>56.666666666666664</v>
      </c>
    </row>
    <row r="473" spans="1:11" s="566" customFormat="1" ht="12.75" outlineLevel="3">
      <c r="A473" s="583">
        <v>7200</v>
      </c>
      <c r="B473" s="583">
        <v>4341</v>
      </c>
      <c r="C473" s="583" t="s">
        <v>532</v>
      </c>
      <c r="D473" s="583">
        <v>5164</v>
      </c>
      <c r="E473" s="583" t="s">
        <v>354</v>
      </c>
      <c r="F473" s="583"/>
      <c r="G473" s="610">
        <v>60</v>
      </c>
      <c r="H473" s="610">
        <v>60</v>
      </c>
      <c r="I473" s="610">
        <v>40</v>
      </c>
      <c r="J473" s="579">
        <f t="shared" si="13"/>
        <v>66.66666666666666</v>
      </c>
      <c r="K473" s="579">
        <f t="shared" si="12"/>
        <v>66.66666666666666</v>
      </c>
    </row>
    <row r="474" spans="1:11" s="566" customFormat="1" ht="12.75" outlineLevel="3">
      <c r="A474" s="583">
        <v>7200</v>
      </c>
      <c r="B474" s="583">
        <v>4341</v>
      </c>
      <c r="C474" s="583" t="s">
        <v>532</v>
      </c>
      <c r="D474" s="583">
        <v>5167</v>
      </c>
      <c r="E474" s="583" t="s">
        <v>356</v>
      </c>
      <c r="F474" s="583"/>
      <c r="G474" s="610">
        <v>40</v>
      </c>
      <c r="H474" s="610">
        <v>40</v>
      </c>
      <c r="I474" s="610">
        <v>12</v>
      </c>
      <c r="J474" s="579">
        <f t="shared" si="13"/>
        <v>30</v>
      </c>
      <c r="K474" s="579">
        <f t="shared" si="12"/>
        <v>30</v>
      </c>
    </row>
    <row r="475" spans="1:11" s="566" customFormat="1" ht="12.75" outlineLevel="3">
      <c r="A475" s="583">
        <v>7200</v>
      </c>
      <c r="B475" s="583">
        <v>4341</v>
      </c>
      <c r="C475" s="583" t="s">
        <v>532</v>
      </c>
      <c r="D475" s="583">
        <v>5169</v>
      </c>
      <c r="E475" s="576" t="s">
        <v>330</v>
      </c>
      <c r="F475" s="583"/>
      <c r="G475" s="610">
        <v>378</v>
      </c>
      <c r="H475" s="610">
        <v>379</v>
      </c>
      <c r="I475" s="610">
        <v>322</v>
      </c>
      <c r="J475" s="579">
        <f t="shared" si="13"/>
        <v>85.18518518518519</v>
      </c>
      <c r="K475" s="579">
        <f t="shared" si="12"/>
        <v>84.96042216358839</v>
      </c>
    </row>
    <row r="476" spans="1:11" s="566" customFormat="1" ht="12.75" outlineLevel="3">
      <c r="A476" s="583">
        <v>7200</v>
      </c>
      <c r="B476" s="583">
        <v>4341</v>
      </c>
      <c r="C476" s="583" t="s">
        <v>532</v>
      </c>
      <c r="D476" s="583">
        <v>5171</v>
      </c>
      <c r="E476" s="583" t="s">
        <v>357</v>
      </c>
      <c r="F476" s="583"/>
      <c r="G476" s="610">
        <v>2000</v>
      </c>
      <c r="H476" s="610">
        <v>2000</v>
      </c>
      <c r="I476" s="610">
        <v>1721</v>
      </c>
      <c r="J476" s="579">
        <f t="shared" si="13"/>
        <v>86.05000000000001</v>
      </c>
      <c r="K476" s="579">
        <f t="shared" si="12"/>
        <v>86.05000000000001</v>
      </c>
    </row>
    <row r="477" spans="1:11" s="566" customFormat="1" ht="12.75" outlineLevel="3">
      <c r="A477" s="583">
        <v>7200</v>
      </c>
      <c r="B477" s="583">
        <v>4341</v>
      </c>
      <c r="C477" s="583" t="s">
        <v>532</v>
      </c>
      <c r="D477" s="583">
        <v>5172</v>
      </c>
      <c r="E477" s="583" t="s">
        <v>376</v>
      </c>
      <c r="F477" s="583"/>
      <c r="G477" s="610">
        <v>30</v>
      </c>
      <c r="H477" s="610">
        <v>30</v>
      </c>
      <c r="I477" s="610">
        <v>21</v>
      </c>
      <c r="J477" s="579">
        <f t="shared" si="13"/>
        <v>70</v>
      </c>
      <c r="K477" s="579">
        <f t="shared" si="12"/>
        <v>70</v>
      </c>
    </row>
    <row r="478" spans="1:11" s="566" customFormat="1" ht="12.75" outlineLevel="3">
      <c r="A478" s="583">
        <v>7200</v>
      </c>
      <c r="B478" s="583">
        <v>4341</v>
      </c>
      <c r="C478" s="583" t="s">
        <v>532</v>
      </c>
      <c r="D478" s="583">
        <v>5173</v>
      </c>
      <c r="E478" s="576" t="s">
        <v>358</v>
      </c>
      <c r="F478" s="583"/>
      <c r="G478" s="610">
        <v>50</v>
      </c>
      <c r="H478" s="610">
        <v>50</v>
      </c>
      <c r="I478" s="610">
        <v>48</v>
      </c>
      <c r="J478" s="579">
        <f t="shared" si="13"/>
        <v>96</v>
      </c>
      <c r="K478" s="579">
        <f t="shared" si="12"/>
        <v>96</v>
      </c>
    </row>
    <row r="479" spans="1:11" s="566" customFormat="1" ht="12.75" outlineLevel="3">
      <c r="A479" s="583">
        <v>7200</v>
      </c>
      <c r="B479" s="583">
        <v>4341</v>
      </c>
      <c r="C479" s="583" t="s">
        <v>532</v>
      </c>
      <c r="D479" s="583">
        <v>5362</v>
      </c>
      <c r="E479" s="583" t="s">
        <v>366</v>
      </c>
      <c r="F479" s="583"/>
      <c r="G479" s="610">
        <v>2</v>
      </c>
      <c r="H479" s="610">
        <v>2</v>
      </c>
      <c r="I479" s="610">
        <v>3</v>
      </c>
      <c r="J479" s="579">
        <f t="shared" si="13"/>
        <v>150</v>
      </c>
      <c r="K479" s="579">
        <f t="shared" si="12"/>
        <v>150</v>
      </c>
    </row>
    <row r="480" spans="1:11" s="566" customFormat="1" ht="12.75" outlineLevel="2">
      <c r="A480" s="583"/>
      <c r="B480" s="611" t="s">
        <v>533</v>
      </c>
      <c r="C480" s="583"/>
      <c r="D480" s="583"/>
      <c r="E480" s="583"/>
      <c r="F480" s="583"/>
      <c r="G480" s="581">
        <f>SUBTOTAL(9,G463:G479)</f>
        <v>5159</v>
      </c>
      <c r="H480" s="581">
        <f>SUBTOTAL(9,H463:H479)</f>
        <v>5172</v>
      </c>
      <c r="I480" s="581">
        <f>SUBTOTAL(9,I463:I479)</f>
        <v>4147</v>
      </c>
      <c r="J480" s="582">
        <f t="shared" si="13"/>
        <v>80.38379530916845</v>
      </c>
      <c r="K480" s="582">
        <f>+I480/H480*100</f>
        <v>80.18174787316319</v>
      </c>
    </row>
    <row r="481" spans="1:11" s="566" customFormat="1" ht="12.75" outlineLevel="3">
      <c r="A481" s="583">
        <v>7200</v>
      </c>
      <c r="B481" s="583">
        <v>4342</v>
      </c>
      <c r="C481" s="583" t="s">
        <v>534</v>
      </c>
      <c r="D481" s="583">
        <v>5139</v>
      </c>
      <c r="E481" s="576" t="s">
        <v>329</v>
      </c>
      <c r="F481" s="583"/>
      <c r="G481" s="610"/>
      <c r="H481" s="610">
        <v>44</v>
      </c>
      <c r="I481" s="610">
        <v>44</v>
      </c>
      <c r="J481" s="579"/>
      <c r="K481" s="579">
        <f aca="true" t="shared" si="14" ref="K481:K545">+I481/H481*100</f>
        <v>100</v>
      </c>
    </row>
    <row r="482" spans="1:11" s="566" customFormat="1" ht="12.75" outlineLevel="3">
      <c r="A482" s="583">
        <v>7200</v>
      </c>
      <c r="B482" s="583">
        <v>4342</v>
      </c>
      <c r="C482" s="583" t="s">
        <v>534</v>
      </c>
      <c r="D482" s="583">
        <v>5162</v>
      </c>
      <c r="E482" s="585" t="s">
        <v>352</v>
      </c>
      <c r="F482" s="583"/>
      <c r="G482" s="610"/>
      <c r="H482" s="610">
        <v>14</v>
      </c>
      <c r="I482" s="610">
        <v>13</v>
      </c>
      <c r="J482" s="579"/>
      <c r="K482" s="579">
        <f t="shared" si="14"/>
        <v>92.85714285714286</v>
      </c>
    </row>
    <row r="483" spans="1:11" s="566" customFormat="1" ht="12.75" outlineLevel="3">
      <c r="A483" s="583">
        <v>7200</v>
      </c>
      <c r="B483" s="583">
        <v>4342</v>
      </c>
      <c r="C483" s="583" t="s">
        <v>534</v>
      </c>
      <c r="D483" s="583">
        <v>5169</v>
      </c>
      <c r="E483" s="576" t="s">
        <v>330</v>
      </c>
      <c r="F483" s="583"/>
      <c r="G483" s="610"/>
      <c r="H483" s="610">
        <v>5</v>
      </c>
      <c r="I483" s="610">
        <v>5</v>
      </c>
      <c r="J483" s="579"/>
      <c r="K483" s="579">
        <f t="shared" si="14"/>
        <v>100</v>
      </c>
    </row>
    <row r="484" spans="1:11" s="566" customFormat="1" ht="12.75" outlineLevel="3">
      <c r="A484" s="583">
        <v>7200</v>
      </c>
      <c r="B484" s="583">
        <v>4342</v>
      </c>
      <c r="C484" s="583" t="s">
        <v>534</v>
      </c>
      <c r="D484" s="583">
        <v>5173</v>
      </c>
      <c r="E484" s="576" t="s">
        <v>358</v>
      </c>
      <c r="F484" s="583"/>
      <c r="G484" s="610"/>
      <c r="H484" s="610">
        <v>5</v>
      </c>
      <c r="I484" s="610">
        <v>6</v>
      </c>
      <c r="J484" s="579"/>
      <c r="K484" s="579">
        <f t="shared" si="14"/>
        <v>120</v>
      </c>
    </row>
    <row r="485" spans="1:11" s="566" customFormat="1" ht="12.75" outlineLevel="3">
      <c r="A485" s="583">
        <v>7200</v>
      </c>
      <c r="B485" s="583">
        <v>4342</v>
      </c>
      <c r="C485" s="583" t="s">
        <v>534</v>
      </c>
      <c r="D485" s="583">
        <v>5222</v>
      </c>
      <c r="E485" s="583" t="s">
        <v>428</v>
      </c>
      <c r="F485" s="583"/>
      <c r="G485" s="610">
        <v>800</v>
      </c>
      <c r="H485" s="610">
        <v>800</v>
      </c>
      <c r="I485" s="610">
        <v>800</v>
      </c>
      <c r="J485" s="579">
        <f aca="true" t="shared" si="15" ref="J485:J545">+I485/G485*100</f>
        <v>100</v>
      </c>
      <c r="K485" s="579">
        <f t="shared" si="14"/>
        <v>100</v>
      </c>
    </row>
    <row r="486" spans="1:11" s="566" customFormat="1" ht="12.75" outlineLevel="2">
      <c r="A486" s="583"/>
      <c r="B486" s="611" t="s">
        <v>535</v>
      </c>
      <c r="C486" s="583"/>
      <c r="D486" s="583"/>
      <c r="E486" s="583"/>
      <c r="F486" s="583"/>
      <c r="G486" s="581">
        <f>SUBTOTAL(9,G481:G485)</f>
        <v>800</v>
      </c>
      <c r="H486" s="581">
        <f>SUBTOTAL(9,H481:H485)</f>
        <v>868</v>
      </c>
      <c r="I486" s="581">
        <f>SUBTOTAL(9,I481:I485)</f>
        <v>868</v>
      </c>
      <c r="J486" s="582">
        <f t="shared" si="15"/>
        <v>108.5</v>
      </c>
      <c r="K486" s="582">
        <f t="shared" si="14"/>
        <v>100</v>
      </c>
    </row>
    <row r="487" spans="1:11" s="566" customFormat="1" ht="12.75" outlineLevel="3">
      <c r="A487" s="583">
        <v>7200</v>
      </c>
      <c r="B487" s="583">
        <v>4346</v>
      </c>
      <c r="C487" s="583" t="s">
        <v>93</v>
      </c>
      <c r="D487" s="583">
        <v>5221</v>
      </c>
      <c r="E487" s="585" t="s">
        <v>427</v>
      </c>
      <c r="F487" s="583"/>
      <c r="G487" s="610"/>
      <c r="H487" s="610">
        <v>360</v>
      </c>
      <c r="I487" s="610">
        <v>360</v>
      </c>
      <c r="J487" s="579"/>
      <c r="K487" s="579">
        <f t="shared" si="14"/>
        <v>100</v>
      </c>
    </row>
    <row r="488" spans="1:11" s="566" customFormat="1" ht="12.75" outlineLevel="3">
      <c r="A488" s="583">
        <v>7200</v>
      </c>
      <c r="B488" s="583">
        <v>4346</v>
      </c>
      <c r="C488" s="583" t="s">
        <v>93</v>
      </c>
      <c r="D488" s="583">
        <v>5222</v>
      </c>
      <c r="E488" s="583" t="s">
        <v>428</v>
      </c>
      <c r="F488" s="583"/>
      <c r="G488" s="610"/>
      <c r="H488" s="610">
        <v>3754</v>
      </c>
      <c r="I488" s="610">
        <v>3754</v>
      </c>
      <c r="J488" s="579"/>
      <c r="K488" s="579">
        <f t="shared" si="14"/>
        <v>100</v>
      </c>
    </row>
    <row r="489" spans="1:11" s="566" customFormat="1" ht="12.75" outlineLevel="3">
      <c r="A489" s="583">
        <v>7200</v>
      </c>
      <c r="B489" s="583">
        <v>4346</v>
      </c>
      <c r="C489" s="583" t="s">
        <v>93</v>
      </c>
      <c r="D489" s="583">
        <v>5223</v>
      </c>
      <c r="E489" s="576" t="s">
        <v>429</v>
      </c>
      <c r="F489" s="583"/>
      <c r="G489" s="610"/>
      <c r="H489" s="610">
        <v>500</v>
      </c>
      <c r="I489" s="610">
        <v>500</v>
      </c>
      <c r="J489" s="579"/>
      <c r="K489" s="579">
        <f t="shared" si="14"/>
        <v>100</v>
      </c>
    </row>
    <row r="490" spans="1:11" s="566" customFormat="1" ht="12.75" outlineLevel="3">
      <c r="A490" s="583">
        <v>7200</v>
      </c>
      <c r="B490" s="583">
        <v>4346</v>
      </c>
      <c r="C490" s="583" t="s">
        <v>93</v>
      </c>
      <c r="D490" s="583">
        <v>5229</v>
      </c>
      <c r="E490" s="577" t="s">
        <v>363</v>
      </c>
      <c r="F490" s="576"/>
      <c r="G490" s="610">
        <v>26600</v>
      </c>
      <c r="H490" s="610">
        <v>22236</v>
      </c>
      <c r="I490" s="610">
        <v>22236</v>
      </c>
      <c r="J490" s="579">
        <f t="shared" si="15"/>
        <v>83.59398496240603</v>
      </c>
      <c r="K490" s="579">
        <f t="shared" si="14"/>
        <v>100</v>
      </c>
    </row>
    <row r="491" spans="1:11" s="566" customFormat="1" ht="12.75" outlineLevel="2">
      <c r="A491" s="583"/>
      <c r="B491" s="611" t="s">
        <v>536</v>
      </c>
      <c r="C491" s="583"/>
      <c r="D491" s="583"/>
      <c r="E491" s="577"/>
      <c r="F491" s="576"/>
      <c r="G491" s="581">
        <f>SUBTOTAL(9,G487:G490)</f>
        <v>26600</v>
      </c>
      <c r="H491" s="581">
        <f>SUBTOTAL(9,H487:H490)</f>
        <v>26850</v>
      </c>
      <c r="I491" s="581">
        <f>SUBTOTAL(9,I487:I490)</f>
        <v>26850</v>
      </c>
      <c r="J491" s="582">
        <f t="shared" si="15"/>
        <v>100.93984962406014</v>
      </c>
      <c r="K491" s="582">
        <f t="shared" si="14"/>
        <v>100</v>
      </c>
    </row>
    <row r="492" spans="1:11" s="566" customFormat="1" ht="12.75" outlineLevel="3">
      <c r="A492" s="583">
        <v>7200</v>
      </c>
      <c r="B492" s="583">
        <v>4349</v>
      </c>
      <c r="C492" s="583" t="s">
        <v>537</v>
      </c>
      <c r="D492" s="583">
        <v>5660</v>
      </c>
      <c r="E492" s="583" t="s">
        <v>483</v>
      </c>
      <c r="F492" s="583"/>
      <c r="G492" s="610">
        <v>600</v>
      </c>
      <c r="H492" s="610">
        <v>600</v>
      </c>
      <c r="I492" s="610">
        <v>488</v>
      </c>
      <c r="J492" s="579">
        <f t="shared" si="15"/>
        <v>81.33333333333333</v>
      </c>
      <c r="K492" s="579">
        <f t="shared" si="14"/>
        <v>81.33333333333333</v>
      </c>
    </row>
    <row r="493" spans="1:11" s="566" customFormat="1" ht="12.75" outlineLevel="2">
      <c r="A493" s="583"/>
      <c r="B493" s="611" t="s">
        <v>538</v>
      </c>
      <c r="C493" s="583"/>
      <c r="D493" s="583"/>
      <c r="E493" s="583"/>
      <c r="F493" s="583"/>
      <c r="G493" s="581">
        <f>SUBTOTAL(9,G492:G492)</f>
        <v>600</v>
      </c>
      <c r="H493" s="581">
        <f>SUBTOTAL(9,H492:H492)</f>
        <v>600</v>
      </c>
      <c r="I493" s="581">
        <f>SUBTOTAL(9,I492:I492)</f>
        <v>488</v>
      </c>
      <c r="J493" s="582">
        <f t="shared" si="15"/>
        <v>81.33333333333333</v>
      </c>
      <c r="K493" s="582">
        <f t="shared" si="14"/>
        <v>81.33333333333333</v>
      </c>
    </row>
    <row r="494" spans="1:11" s="566" customFormat="1" ht="12.75" outlineLevel="3">
      <c r="A494" s="583">
        <v>7200</v>
      </c>
      <c r="B494" s="583">
        <v>5311</v>
      </c>
      <c r="C494" s="583" t="s">
        <v>76</v>
      </c>
      <c r="D494" s="583">
        <v>5221</v>
      </c>
      <c r="E494" s="585" t="s">
        <v>427</v>
      </c>
      <c r="F494" s="583"/>
      <c r="G494" s="610"/>
      <c r="H494" s="610">
        <v>118</v>
      </c>
      <c r="I494" s="610">
        <v>119</v>
      </c>
      <c r="J494" s="579"/>
      <c r="K494" s="579">
        <f t="shared" si="14"/>
        <v>100.84745762711864</v>
      </c>
    </row>
    <row r="495" spans="1:11" s="566" customFormat="1" ht="12.75" outlineLevel="3">
      <c r="A495" s="583">
        <v>7200</v>
      </c>
      <c r="B495" s="583">
        <v>5311</v>
      </c>
      <c r="C495" s="583" t="s">
        <v>76</v>
      </c>
      <c r="D495" s="583">
        <v>5222</v>
      </c>
      <c r="E495" s="583" t="s">
        <v>428</v>
      </c>
      <c r="F495" s="583"/>
      <c r="G495" s="610"/>
      <c r="H495" s="610">
        <v>842</v>
      </c>
      <c r="I495" s="610">
        <v>842</v>
      </c>
      <c r="J495" s="579"/>
      <c r="K495" s="579">
        <f t="shared" si="14"/>
        <v>100</v>
      </c>
    </row>
    <row r="496" spans="1:11" s="566" customFormat="1" ht="12.75" outlineLevel="3">
      <c r="A496" s="583">
        <v>7200</v>
      </c>
      <c r="B496" s="583">
        <v>5311</v>
      </c>
      <c r="C496" s="583" t="s">
        <v>76</v>
      </c>
      <c r="D496" s="583">
        <v>5223</v>
      </c>
      <c r="E496" s="576" t="s">
        <v>429</v>
      </c>
      <c r="F496" s="601"/>
      <c r="G496" s="610"/>
      <c r="H496" s="610">
        <v>26</v>
      </c>
      <c r="I496" s="610">
        <v>26</v>
      </c>
      <c r="J496" s="579"/>
      <c r="K496" s="579">
        <f t="shared" si="14"/>
        <v>100</v>
      </c>
    </row>
    <row r="497" spans="1:11" s="566" customFormat="1" ht="12.75" outlineLevel="3">
      <c r="A497" s="583">
        <v>7200</v>
      </c>
      <c r="B497" s="583">
        <v>5311</v>
      </c>
      <c r="C497" s="583" t="s">
        <v>76</v>
      </c>
      <c r="D497" s="583">
        <v>5229</v>
      </c>
      <c r="E497" s="577" t="s">
        <v>363</v>
      </c>
      <c r="F497" s="576"/>
      <c r="G497" s="610"/>
      <c r="H497" s="610">
        <v>37</v>
      </c>
      <c r="I497" s="610">
        <v>37</v>
      </c>
      <c r="J497" s="579"/>
      <c r="K497" s="579">
        <f t="shared" si="14"/>
        <v>100</v>
      </c>
    </row>
    <row r="498" spans="1:11" s="566" customFormat="1" ht="12.75" outlineLevel="3">
      <c r="A498" s="583">
        <v>7200</v>
      </c>
      <c r="B498" s="583">
        <v>5311</v>
      </c>
      <c r="C498" s="583" t="s">
        <v>76</v>
      </c>
      <c r="D498" s="583">
        <v>5319</v>
      </c>
      <c r="E498" s="583" t="s">
        <v>539</v>
      </c>
      <c r="F498" s="583"/>
      <c r="G498" s="610">
        <v>2500</v>
      </c>
      <c r="H498" s="610">
        <v>663</v>
      </c>
      <c r="I498" s="610">
        <v>663</v>
      </c>
      <c r="J498" s="579">
        <f t="shared" si="15"/>
        <v>26.52</v>
      </c>
      <c r="K498" s="579">
        <f t="shared" si="14"/>
        <v>100</v>
      </c>
    </row>
    <row r="499" spans="1:11" s="566" customFormat="1" ht="12.75" outlineLevel="3">
      <c r="A499" s="583">
        <v>7200</v>
      </c>
      <c r="B499" s="583">
        <v>5311</v>
      </c>
      <c r="C499" s="583" t="s">
        <v>76</v>
      </c>
      <c r="D499" s="583">
        <v>5331</v>
      </c>
      <c r="E499" s="583" t="s">
        <v>409</v>
      </c>
      <c r="F499" s="583"/>
      <c r="G499" s="610"/>
      <c r="H499" s="610">
        <v>180</v>
      </c>
      <c r="I499" s="610">
        <v>180</v>
      </c>
      <c r="J499" s="579"/>
      <c r="K499" s="579">
        <f t="shared" si="14"/>
        <v>100</v>
      </c>
    </row>
    <row r="500" spans="1:11" s="566" customFormat="1" ht="12.75" outlineLevel="3">
      <c r="A500" s="583">
        <v>7200</v>
      </c>
      <c r="B500" s="583">
        <v>5311</v>
      </c>
      <c r="C500" s="583" t="s">
        <v>76</v>
      </c>
      <c r="D500" s="583">
        <v>5339</v>
      </c>
      <c r="E500" s="583" t="s">
        <v>493</v>
      </c>
      <c r="F500" s="583"/>
      <c r="G500" s="610"/>
      <c r="H500" s="610">
        <v>100</v>
      </c>
      <c r="I500" s="610">
        <v>99</v>
      </c>
      <c r="J500" s="579"/>
      <c r="K500" s="579">
        <f t="shared" si="14"/>
        <v>99</v>
      </c>
    </row>
    <row r="501" spans="1:11" s="566" customFormat="1" ht="12.75" outlineLevel="2">
      <c r="A501" s="583"/>
      <c r="B501" s="611" t="s">
        <v>540</v>
      </c>
      <c r="C501" s="583"/>
      <c r="D501" s="583"/>
      <c r="E501" s="583"/>
      <c r="F501" s="583"/>
      <c r="G501" s="581">
        <f>SUBTOTAL(9,G494:G500)</f>
        <v>2500</v>
      </c>
      <c r="H501" s="581">
        <f>SUBTOTAL(9,H494:H500)</f>
        <v>1966</v>
      </c>
      <c r="I501" s="581">
        <f>SUBTOTAL(9,I494:I500)</f>
        <v>1966</v>
      </c>
      <c r="J501" s="582">
        <f>+I501/G501*100</f>
        <v>78.64</v>
      </c>
      <c r="K501" s="582">
        <f t="shared" si="14"/>
        <v>100</v>
      </c>
    </row>
    <row r="502" spans="1:11" s="566" customFormat="1" ht="12.75" outlineLevel="3">
      <c r="A502" s="583">
        <v>7200</v>
      </c>
      <c r="B502" s="583">
        <v>6172</v>
      </c>
      <c r="C502" s="583" t="s">
        <v>303</v>
      </c>
      <c r="D502" s="583">
        <v>5117</v>
      </c>
      <c r="E502" s="583" t="s">
        <v>541</v>
      </c>
      <c r="F502" s="583"/>
      <c r="G502" s="610">
        <v>262</v>
      </c>
      <c r="H502" s="610">
        <v>262</v>
      </c>
      <c r="I502" s="610">
        <v>190</v>
      </c>
      <c r="J502" s="579">
        <f t="shared" si="15"/>
        <v>72.51908396946564</v>
      </c>
      <c r="K502" s="579">
        <f t="shared" si="14"/>
        <v>72.51908396946564</v>
      </c>
    </row>
    <row r="503" spans="1:11" s="566" customFormat="1" ht="12.75" outlineLevel="2">
      <c r="A503" s="583"/>
      <c r="B503" s="611" t="s">
        <v>542</v>
      </c>
      <c r="C503" s="583"/>
      <c r="D503" s="583"/>
      <c r="E503" s="583"/>
      <c r="F503" s="583"/>
      <c r="G503" s="581">
        <f>SUBTOTAL(9,G502:G502)</f>
        <v>262</v>
      </c>
      <c r="H503" s="581">
        <f>SUBTOTAL(9,H502:H502)</f>
        <v>262</v>
      </c>
      <c r="I503" s="581">
        <f>SUBTOTAL(9,I502:I502)</f>
        <v>190</v>
      </c>
      <c r="J503" s="582">
        <f t="shared" si="15"/>
        <v>72.51908396946564</v>
      </c>
      <c r="K503" s="582">
        <f t="shared" si="14"/>
        <v>72.51908396946564</v>
      </c>
    </row>
    <row r="504" spans="1:11" s="566" customFormat="1" ht="12.75" outlineLevel="3">
      <c r="A504" s="583">
        <v>7200</v>
      </c>
      <c r="B504" s="583">
        <v>6221</v>
      </c>
      <c r="C504" s="583" t="s">
        <v>257</v>
      </c>
      <c r="D504" s="583">
        <v>5222</v>
      </c>
      <c r="E504" s="583" t="s">
        <v>428</v>
      </c>
      <c r="F504" s="583"/>
      <c r="G504" s="610"/>
      <c r="H504" s="610">
        <v>100</v>
      </c>
      <c r="I504" s="610">
        <v>100</v>
      </c>
      <c r="J504" s="579"/>
      <c r="K504" s="579">
        <f t="shared" si="14"/>
        <v>100</v>
      </c>
    </row>
    <row r="505" spans="1:11" s="566" customFormat="1" ht="12.75" outlineLevel="3">
      <c r="A505" s="583">
        <v>7200</v>
      </c>
      <c r="B505" s="583">
        <v>6221</v>
      </c>
      <c r="C505" s="583" t="s">
        <v>257</v>
      </c>
      <c r="D505" s="583">
        <v>5499</v>
      </c>
      <c r="E505" s="601" t="s">
        <v>411</v>
      </c>
      <c r="F505" s="601"/>
      <c r="G505" s="610"/>
      <c r="H505" s="610"/>
      <c r="I505" s="610">
        <v>548</v>
      </c>
      <c r="J505" s="579"/>
      <c r="K505" s="579"/>
    </row>
    <row r="506" spans="1:11" s="566" customFormat="1" ht="12.75" outlineLevel="2">
      <c r="A506" s="583"/>
      <c r="B506" s="611" t="s">
        <v>373</v>
      </c>
      <c r="C506" s="583"/>
      <c r="D506" s="583"/>
      <c r="E506" s="601"/>
      <c r="F506" s="601"/>
      <c r="G506" s="581"/>
      <c r="H506" s="581">
        <f>SUBTOTAL(9,H504:H505)</f>
        <v>100</v>
      </c>
      <c r="I506" s="581">
        <f>SUBTOTAL(9,I504:I505)</f>
        <v>648</v>
      </c>
      <c r="J506" s="582"/>
      <c r="K506" s="582">
        <f t="shared" si="14"/>
        <v>648</v>
      </c>
    </row>
    <row r="507" spans="1:256" s="566" customFormat="1" ht="13.5" outlineLevel="1" thickBot="1">
      <c r="A507" s="586" t="s">
        <v>543</v>
      </c>
      <c r="B507" s="587"/>
      <c r="C507" s="587"/>
      <c r="D507" s="587"/>
      <c r="E507" s="587"/>
      <c r="F507" s="587"/>
      <c r="G507" s="588">
        <f>SUBTOTAL(9,G398:G505)</f>
        <v>451692</v>
      </c>
      <c r="H507" s="588">
        <f>SUBTOTAL(9,H398:H505)</f>
        <v>472040</v>
      </c>
      <c r="I507" s="588">
        <f>SUBTOTAL(9,I398:I505)</f>
        <v>498134</v>
      </c>
      <c r="J507" s="589">
        <f>+I507/G507*100</f>
        <v>110.28178493309599</v>
      </c>
      <c r="K507" s="589">
        <f t="shared" si="14"/>
        <v>105.52792136259639</v>
      </c>
      <c r="L507" s="606"/>
      <c r="M507" s="575"/>
      <c r="N507" s="575"/>
      <c r="O507" s="575"/>
      <c r="P507" s="575"/>
      <c r="Q507" s="575"/>
      <c r="R507" s="607"/>
      <c r="S507" s="607"/>
      <c r="T507" s="607"/>
      <c r="U507" s="608"/>
      <c r="V507" s="608"/>
      <c r="W507" s="609"/>
      <c r="X507" s="575"/>
      <c r="Y507" s="575"/>
      <c r="Z507" s="575"/>
      <c r="AA507" s="575"/>
      <c r="AB507" s="575"/>
      <c r="AC507" s="607"/>
      <c r="AD507" s="607"/>
      <c r="AE507" s="607"/>
      <c r="AF507" s="608"/>
      <c r="AG507" s="608"/>
      <c r="AH507" s="609"/>
      <c r="AI507" s="575"/>
      <c r="AJ507" s="575"/>
      <c r="AK507" s="575"/>
      <c r="AL507" s="575"/>
      <c r="AM507" s="575"/>
      <c r="AN507" s="607"/>
      <c r="AO507" s="607"/>
      <c r="AP507" s="607"/>
      <c r="AQ507" s="608"/>
      <c r="AR507" s="608"/>
      <c r="AS507" s="609"/>
      <c r="AT507" s="575"/>
      <c r="AU507" s="575"/>
      <c r="AV507" s="575"/>
      <c r="AW507" s="575"/>
      <c r="AX507" s="575"/>
      <c r="AY507" s="607"/>
      <c r="AZ507" s="607"/>
      <c r="BA507" s="607"/>
      <c r="BB507" s="608"/>
      <c r="BC507" s="608"/>
      <c r="BD507" s="609"/>
      <c r="BE507" s="575"/>
      <c r="BF507" s="575"/>
      <c r="BG507" s="575"/>
      <c r="BH507" s="575"/>
      <c r="BI507" s="575"/>
      <c r="BJ507" s="607"/>
      <c r="BK507" s="607"/>
      <c r="BL507" s="607"/>
      <c r="BM507" s="608"/>
      <c r="BN507" s="608"/>
      <c r="BO507" s="609"/>
      <c r="BP507" s="575"/>
      <c r="BQ507" s="575"/>
      <c r="BR507" s="575"/>
      <c r="BS507" s="575"/>
      <c r="BT507" s="575"/>
      <c r="BU507" s="607"/>
      <c r="BV507" s="607"/>
      <c r="BW507" s="607"/>
      <c r="BX507" s="608"/>
      <c r="BY507" s="608"/>
      <c r="BZ507" s="609"/>
      <c r="CA507" s="575"/>
      <c r="CB507" s="575"/>
      <c r="CC507" s="575"/>
      <c r="CD507" s="575"/>
      <c r="CE507" s="575"/>
      <c r="CF507" s="607"/>
      <c r="CG507" s="607"/>
      <c r="CH507" s="607"/>
      <c r="CI507" s="608"/>
      <c r="CJ507" s="608"/>
      <c r="CK507" s="609"/>
      <c r="CL507" s="575"/>
      <c r="CM507" s="575"/>
      <c r="CN507" s="575"/>
      <c r="CO507" s="575"/>
      <c r="CP507" s="575"/>
      <c r="CQ507" s="607"/>
      <c r="CR507" s="607"/>
      <c r="CS507" s="607"/>
      <c r="CT507" s="608"/>
      <c r="CU507" s="608"/>
      <c r="CV507" s="609"/>
      <c r="CW507" s="575"/>
      <c r="CX507" s="575"/>
      <c r="CY507" s="575"/>
      <c r="CZ507" s="575"/>
      <c r="DA507" s="575"/>
      <c r="DB507" s="607"/>
      <c r="DC507" s="607"/>
      <c r="DD507" s="607"/>
      <c r="DE507" s="608"/>
      <c r="DF507" s="608"/>
      <c r="DG507" s="609"/>
      <c r="DH507" s="575"/>
      <c r="DI507" s="575"/>
      <c r="DJ507" s="575"/>
      <c r="DK507" s="575"/>
      <c r="DL507" s="575"/>
      <c r="DM507" s="607"/>
      <c r="DN507" s="607"/>
      <c r="DO507" s="607"/>
      <c r="DP507" s="608"/>
      <c r="DQ507" s="608"/>
      <c r="DR507" s="609"/>
      <c r="DS507" s="575"/>
      <c r="DT507" s="575"/>
      <c r="DU507" s="575"/>
      <c r="DV507" s="575"/>
      <c r="DW507" s="575"/>
      <c r="DX507" s="607"/>
      <c r="DY507" s="607"/>
      <c r="DZ507" s="607"/>
      <c r="EA507" s="608"/>
      <c r="EB507" s="608"/>
      <c r="EC507" s="609"/>
      <c r="ED507" s="575"/>
      <c r="EE507" s="575"/>
      <c r="EF507" s="575"/>
      <c r="EG507" s="575"/>
      <c r="EH507" s="575"/>
      <c r="EI507" s="607"/>
      <c r="EJ507" s="607"/>
      <c r="EK507" s="607"/>
      <c r="EL507" s="608"/>
      <c r="EM507" s="608"/>
      <c r="EN507" s="609"/>
      <c r="EO507" s="575"/>
      <c r="EP507" s="575"/>
      <c r="EQ507" s="575"/>
      <c r="ER507" s="575"/>
      <c r="ES507" s="575"/>
      <c r="ET507" s="607"/>
      <c r="EU507" s="607"/>
      <c r="EV507" s="607"/>
      <c r="EW507" s="608"/>
      <c r="EX507" s="608"/>
      <c r="EY507" s="609"/>
      <c r="EZ507" s="575"/>
      <c r="FA507" s="575"/>
      <c r="FB507" s="575"/>
      <c r="FC507" s="575"/>
      <c r="FD507" s="575"/>
      <c r="FE507" s="607"/>
      <c r="FF507" s="607"/>
      <c r="FG507" s="607"/>
      <c r="FH507" s="608"/>
      <c r="FI507" s="608"/>
      <c r="FJ507" s="609"/>
      <c r="FK507" s="575"/>
      <c r="FL507" s="575"/>
      <c r="FM507" s="575"/>
      <c r="FN507" s="575"/>
      <c r="FO507" s="575"/>
      <c r="FP507" s="607"/>
      <c r="FQ507" s="607"/>
      <c r="FR507" s="607"/>
      <c r="FS507" s="608"/>
      <c r="FT507" s="608"/>
      <c r="FU507" s="609"/>
      <c r="FV507" s="575"/>
      <c r="FW507" s="575"/>
      <c r="FX507" s="575"/>
      <c r="FY507" s="575"/>
      <c r="FZ507" s="575"/>
      <c r="GA507" s="607"/>
      <c r="GB507" s="607"/>
      <c r="GC507" s="607"/>
      <c r="GD507" s="608"/>
      <c r="GE507" s="608"/>
      <c r="GF507" s="609"/>
      <c r="GG507" s="575"/>
      <c r="GH507" s="575"/>
      <c r="GI507" s="575"/>
      <c r="GJ507" s="575"/>
      <c r="GK507" s="575"/>
      <c r="GL507" s="607"/>
      <c r="GM507" s="607"/>
      <c r="GN507" s="607"/>
      <c r="GO507" s="608"/>
      <c r="GP507" s="608"/>
      <c r="GQ507" s="609"/>
      <c r="GR507" s="575"/>
      <c r="GS507" s="575"/>
      <c r="GT507" s="575"/>
      <c r="GU507" s="575"/>
      <c r="GV507" s="575"/>
      <c r="GW507" s="607"/>
      <c r="GX507" s="607"/>
      <c r="GY507" s="607"/>
      <c r="GZ507" s="608"/>
      <c r="HA507" s="608"/>
      <c r="HB507" s="609"/>
      <c r="HC507" s="575"/>
      <c r="HD507" s="575"/>
      <c r="HE507" s="575"/>
      <c r="HF507" s="575"/>
      <c r="HG507" s="575"/>
      <c r="HH507" s="607"/>
      <c r="HI507" s="607"/>
      <c r="HJ507" s="607"/>
      <c r="HK507" s="608"/>
      <c r="HL507" s="608"/>
      <c r="HM507" s="609"/>
      <c r="HN507" s="575"/>
      <c r="HO507" s="575"/>
      <c r="HP507" s="575"/>
      <c r="HQ507" s="575"/>
      <c r="HR507" s="575"/>
      <c r="HS507" s="607"/>
      <c r="HT507" s="607"/>
      <c r="HU507" s="607"/>
      <c r="HV507" s="608"/>
      <c r="HW507" s="608"/>
      <c r="HX507" s="609"/>
      <c r="HY507" s="575"/>
      <c r="HZ507" s="575"/>
      <c r="IA507" s="575"/>
      <c r="IB507" s="575"/>
      <c r="IC507" s="575"/>
      <c r="ID507" s="607"/>
      <c r="IE507" s="607"/>
      <c r="IF507" s="607"/>
      <c r="IG507" s="608"/>
      <c r="IH507" s="608"/>
      <c r="II507" s="609"/>
      <c r="IJ507" s="575"/>
      <c r="IK507" s="575"/>
      <c r="IL507" s="575"/>
      <c r="IM507" s="575"/>
      <c r="IN507" s="575"/>
      <c r="IO507" s="607"/>
      <c r="IP507" s="607"/>
      <c r="IQ507" s="607"/>
      <c r="IR507" s="608"/>
      <c r="IS507" s="608"/>
      <c r="IT507" s="609"/>
      <c r="IU507" s="575"/>
      <c r="IV507" s="575"/>
    </row>
    <row r="508" spans="1:11" s="566" customFormat="1" ht="12.75" outlineLevel="1">
      <c r="A508" s="611"/>
      <c r="B508" s="583"/>
      <c r="C508" s="583"/>
      <c r="D508" s="583"/>
      <c r="E508" s="601"/>
      <c r="F508" s="601"/>
      <c r="G508" s="581"/>
      <c r="H508" s="581"/>
      <c r="I508" s="581"/>
      <c r="J508" s="582"/>
      <c r="K508" s="582"/>
    </row>
    <row r="509" spans="1:11" s="566" customFormat="1" ht="15.75" outlineLevel="1">
      <c r="A509" s="593" t="s">
        <v>246</v>
      </c>
      <c r="B509" s="583"/>
      <c r="C509" s="583"/>
      <c r="D509" s="583"/>
      <c r="E509" s="601"/>
      <c r="F509" s="601"/>
      <c r="G509" s="581"/>
      <c r="H509" s="581"/>
      <c r="I509" s="581"/>
      <c r="J509" s="582"/>
      <c r="K509" s="582"/>
    </row>
    <row r="510" spans="1:11" s="566" customFormat="1" ht="12.75" outlineLevel="3">
      <c r="A510" s="583">
        <v>7300</v>
      </c>
      <c r="B510" s="583">
        <v>3311</v>
      </c>
      <c r="C510" s="583" t="s">
        <v>171</v>
      </c>
      <c r="D510" s="583">
        <v>5112</v>
      </c>
      <c r="E510" s="583" t="s">
        <v>334</v>
      </c>
      <c r="F510" s="583"/>
      <c r="G510" s="610">
        <v>100</v>
      </c>
      <c r="H510" s="610"/>
      <c r="I510" s="610"/>
      <c r="J510" s="579"/>
      <c r="K510" s="579"/>
    </row>
    <row r="511" spans="1:11" s="566" customFormat="1" ht="12.75" outlineLevel="3">
      <c r="A511" s="583">
        <v>7300</v>
      </c>
      <c r="B511" s="583">
        <v>3311</v>
      </c>
      <c r="C511" s="583" t="s">
        <v>171</v>
      </c>
      <c r="D511" s="583">
        <v>5169</v>
      </c>
      <c r="E511" s="576" t="s">
        <v>330</v>
      </c>
      <c r="F511" s="583"/>
      <c r="G511" s="610">
        <v>260</v>
      </c>
      <c r="H511" s="610">
        <v>260</v>
      </c>
      <c r="I511" s="610">
        <v>259</v>
      </c>
      <c r="J511" s="579">
        <f t="shared" si="15"/>
        <v>99.61538461538461</v>
      </c>
      <c r="K511" s="579">
        <f t="shared" si="14"/>
        <v>99.61538461538461</v>
      </c>
    </row>
    <row r="512" spans="1:11" s="566" customFormat="1" ht="12.75" outlineLevel="3">
      <c r="A512" s="583">
        <v>7300</v>
      </c>
      <c r="B512" s="583">
        <v>3311</v>
      </c>
      <c r="C512" s="583" t="s">
        <v>171</v>
      </c>
      <c r="D512" s="583">
        <v>5174</v>
      </c>
      <c r="E512" s="583" t="s">
        <v>377</v>
      </c>
      <c r="F512" s="583"/>
      <c r="G512" s="610">
        <v>340</v>
      </c>
      <c r="H512" s="610">
        <v>340</v>
      </c>
      <c r="I512" s="610">
        <v>341</v>
      </c>
      <c r="J512" s="579">
        <f t="shared" si="15"/>
        <v>100.29411764705883</v>
      </c>
      <c r="K512" s="579">
        <f t="shared" si="14"/>
        <v>100.29411764705883</v>
      </c>
    </row>
    <row r="513" spans="1:11" s="566" customFormat="1" ht="12.75" outlineLevel="3">
      <c r="A513" s="583">
        <v>7300</v>
      </c>
      <c r="B513" s="583">
        <v>3311</v>
      </c>
      <c r="C513" s="583" t="s">
        <v>171</v>
      </c>
      <c r="D513" s="583">
        <v>5212</v>
      </c>
      <c r="E513" s="585" t="s">
        <v>544</v>
      </c>
      <c r="F513" s="583"/>
      <c r="G513" s="610">
        <v>50</v>
      </c>
      <c r="H513" s="610">
        <v>42</v>
      </c>
      <c r="I513" s="610">
        <v>42</v>
      </c>
      <c r="J513" s="579">
        <f t="shared" si="15"/>
        <v>84</v>
      </c>
      <c r="K513" s="579">
        <f t="shared" si="14"/>
        <v>100</v>
      </c>
    </row>
    <row r="514" spans="1:11" s="566" customFormat="1" ht="12.75" outlineLevel="3">
      <c r="A514" s="583">
        <v>7300</v>
      </c>
      <c r="B514" s="583">
        <v>3311</v>
      </c>
      <c r="C514" s="583" t="s">
        <v>171</v>
      </c>
      <c r="D514" s="583">
        <v>5213</v>
      </c>
      <c r="E514" s="585" t="s">
        <v>433</v>
      </c>
      <c r="F514" s="583"/>
      <c r="G514" s="610">
        <v>50</v>
      </c>
      <c r="H514" s="610">
        <v>50</v>
      </c>
      <c r="I514" s="610">
        <v>50</v>
      </c>
      <c r="J514" s="579">
        <f t="shared" si="15"/>
        <v>100</v>
      </c>
      <c r="K514" s="579">
        <f t="shared" si="14"/>
        <v>100</v>
      </c>
    </row>
    <row r="515" spans="1:11" s="566" customFormat="1" ht="12.75" outlineLevel="3">
      <c r="A515" s="583">
        <v>7300</v>
      </c>
      <c r="B515" s="583">
        <v>3311</v>
      </c>
      <c r="C515" s="583" t="s">
        <v>171</v>
      </c>
      <c r="D515" s="583">
        <v>5221</v>
      </c>
      <c r="E515" s="585" t="s">
        <v>427</v>
      </c>
      <c r="F515" s="583"/>
      <c r="G515" s="610">
        <v>650</v>
      </c>
      <c r="H515" s="610">
        <v>750</v>
      </c>
      <c r="I515" s="610">
        <v>750</v>
      </c>
      <c r="J515" s="579">
        <f t="shared" si="15"/>
        <v>115.38461538461537</v>
      </c>
      <c r="K515" s="579">
        <f t="shared" si="14"/>
        <v>100</v>
      </c>
    </row>
    <row r="516" spans="1:11" s="566" customFormat="1" ht="12.75" outlineLevel="3">
      <c r="A516" s="583">
        <v>7300</v>
      </c>
      <c r="B516" s="583">
        <v>3311</v>
      </c>
      <c r="C516" s="583" t="s">
        <v>171</v>
      </c>
      <c r="D516" s="583">
        <v>5222</v>
      </c>
      <c r="E516" s="583" t="s">
        <v>428</v>
      </c>
      <c r="F516" s="583"/>
      <c r="G516" s="610">
        <v>450</v>
      </c>
      <c r="H516" s="610">
        <v>926</v>
      </c>
      <c r="I516" s="610">
        <v>926</v>
      </c>
      <c r="J516" s="579">
        <f t="shared" si="15"/>
        <v>205.7777777777778</v>
      </c>
      <c r="K516" s="579">
        <f t="shared" si="14"/>
        <v>100</v>
      </c>
    </row>
    <row r="517" spans="1:11" s="566" customFormat="1" ht="12.75" outlineLevel="3">
      <c r="A517" s="583">
        <v>7300</v>
      </c>
      <c r="B517" s="583">
        <v>3311</v>
      </c>
      <c r="C517" s="583" t="s">
        <v>171</v>
      </c>
      <c r="D517" s="583">
        <v>5331</v>
      </c>
      <c r="E517" s="583" t="s">
        <v>409</v>
      </c>
      <c r="F517" s="583"/>
      <c r="G517" s="610">
        <v>208542</v>
      </c>
      <c r="H517" s="610">
        <v>225595</v>
      </c>
      <c r="I517" s="610">
        <v>225015</v>
      </c>
      <c r="J517" s="579">
        <f t="shared" si="15"/>
        <v>107.89912823316166</v>
      </c>
      <c r="K517" s="579">
        <f t="shared" si="14"/>
        <v>99.74290210332676</v>
      </c>
    </row>
    <row r="518" spans="1:11" s="566" customFormat="1" ht="12.75" outlineLevel="2">
      <c r="A518" s="583"/>
      <c r="B518" s="611" t="s">
        <v>545</v>
      </c>
      <c r="C518" s="583"/>
      <c r="D518" s="583"/>
      <c r="E518" s="583"/>
      <c r="F518" s="583"/>
      <c r="G518" s="581">
        <f>SUBTOTAL(9,G510:G517)</f>
        <v>210442</v>
      </c>
      <c r="H518" s="581">
        <f>SUBTOTAL(9,H510:H517)</f>
        <v>227963</v>
      </c>
      <c r="I518" s="581">
        <f>SUBTOTAL(9,I510:I517)</f>
        <v>227383</v>
      </c>
      <c r="J518" s="582">
        <f t="shared" si="15"/>
        <v>108.05019910474145</v>
      </c>
      <c r="K518" s="582">
        <f t="shared" si="14"/>
        <v>99.74557274645447</v>
      </c>
    </row>
    <row r="519" spans="1:11" s="566" customFormat="1" ht="12.75" outlineLevel="3">
      <c r="A519" s="583">
        <v>7300</v>
      </c>
      <c r="B519" s="583">
        <v>3312</v>
      </c>
      <c r="C519" s="583" t="s">
        <v>193</v>
      </c>
      <c r="D519" s="583">
        <v>5169</v>
      </c>
      <c r="E519" s="576" t="s">
        <v>330</v>
      </c>
      <c r="F519" s="583"/>
      <c r="G519" s="610">
        <v>7200</v>
      </c>
      <c r="H519" s="610">
        <v>7093</v>
      </c>
      <c r="I519" s="610">
        <v>7093</v>
      </c>
      <c r="J519" s="579">
        <f t="shared" si="15"/>
        <v>98.51388888888889</v>
      </c>
      <c r="K519" s="579">
        <f t="shared" si="14"/>
        <v>100</v>
      </c>
    </row>
    <row r="520" spans="1:11" s="566" customFormat="1" ht="12.75" outlineLevel="3">
      <c r="A520" s="583">
        <v>7300</v>
      </c>
      <c r="B520" s="583">
        <v>3312</v>
      </c>
      <c r="C520" s="583" t="s">
        <v>193</v>
      </c>
      <c r="D520" s="583">
        <v>5174</v>
      </c>
      <c r="E520" s="583" t="s">
        <v>377</v>
      </c>
      <c r="F520" s="583"/>
      <c r="G520" s="610">
        <v>20</v>
      </c>
      <c r="H520" s="610">
        <v>20</v>
      </c>
      <c r="I520" s="610">
        <v>20</v>
      </c>
      <c r="J520" s="579">
        <f t="shared" si="15"/>
        <v>100</v>
      </c>
      <c r="K520" s="579">
        <f t="shared" si="14"/>
        <v>100</v>
      </c>
    </row>
    <row r="521" spans="1:11" s="566" customFormat="1" ht="12.75" outlineLevel="3">
      <c r="A521" s="583">
        <v>7300</v>
      </c>
      <c r="B521" s="583">
        <v>3312</v>
      </c>
      <c r="C521" s="583" t="s">
        <v>193</v>
      </c>
      <c r="D521" s="583">
        <v>5212</v>
      </c>
      <c r="E521" s="585" t="s">
        <v>544</v>
      </c>
      <c r="F521" s="583"/>
      <c r="G521" s="610">
        <v>150</v>
      </c>
      <c r="H521" s="610">
        <v>209</v>
      </c>
      <c r="I521" s="610">
        <v>209</v>
      </c>
      <c r="J521" s="579">
        <f t="shared" si="15"/>
        <v>139.33333333333334</v>
      </c>
      <c r="K521" s="579">
        <f t="shared" si="14"/>
        <v>100</v>
      </c>
    </row>
    <row r="522" spans="1:11" s="566" customFormat="1" ht="12.75" outlineLevel="3">
      <c r="A522" s="583">
        <v>7300</v>
      </c>
      <c r="B522" s="583">
        <v>3312</v>
      </c>
      <c r="C522" s="583" t="s">
        <v>193</v>
      </c>
      <c r="D522" s="583">
        <v>5221</v>
      </c>
      <c r="E522" s="585" t="s">
        <v>427</v>
      </c>
      <c r="F522" s="583"/>
      <c r="G522" s="610">
        <v>2900</v>
      </c>
      <c r="H522" s="610">
        <v>2920</v>
      </c>
      <c r="I522" s="610">
        <v>2920</v>
      </c>
      <c r="J522" s="579">
        <f t="shared" si="15"/>
        <v>100.6896551724138</v>
      </c>
      <c r="K522" s="579">
        <f t="shared" si="14"/>
        <v>100</v>
      </c>
    </row>
    <row r="523" spans="1:11" s="566" customFormat="1" ht="12.75" outlineLevel="3">
      <c r="A523" s="583">
        <v>7300</v>
      </c>
      <c r="B523" s="583">
        <v>3312</v>
      </c>
      <c r="C523" s="583" t="s">
        <v>193</v>
      </c>
      <c r="D523" s="583">
        <v>5222</v>
      </c>
      <c r="E523" s="583" t="s">
        <v>428</v>
      </c>
      <c r="F523" s="583"/>
      <c r="G523" s="610">
        <v>500</v>
      </c>
      <c r="H523" s="610">
        <v>350</v>
      </c>
      <c r="I523" s="610">
        <v>350</v>
      </c>
      <c r="J523" s="579">
        <f t="shared" si="15"/>
        <v>70</v>
      </c>
      <c r="K523" s="579">
        <f t="shared" si="14"/>
        <v>100</v>
      </c>
    </row>
    <row r="524" spans="1:11" s="566" customFormat="1" ht="12.75" outlineLevel="3">
      <c r="A524" s="583">
        <v>7300</v>
      </c>
      <c r="B524" s="583">
        <v>3312</v>
      </c>
      <c r="C524" s="583" t="s">
        <v>193</v>
      </c>
      <c r="D524" s="583">
        <v>5331</v>
      </c>
      <c r="E524" s="583" t="s">
        <v>409</v>
      </c>
      <c r="F524" s="583"/>
      <c r="G524" s="610">
        <v>40213</v>
      </c>
      <c r="H524" s="610">
        <v>43765</v>
      </c>
      <c r="I524" s="610">
        <v>43765</v>
      </c>
      <c r="J524" s="579">
        <f t="shared" si="15"/>
        <v>108.83296446422798</v>
      </c>
      <c r="K524" s="579">
        <f t="shared" si="14"/>
        <v>100</v>
      </c>
    </row>
    <row r="525" spans="1:11" s="566" customFormat="1" ht="12.75" outlineLevel="3">
      <c r="A525" s="583">
        <v>7300</v>
      </c>
      <c r="B525" s="583">
        <v>3312</v>
      </c>
      <c r="C525" s="583" t="s">
        <v>193</v>
      </c>
      <c r="D525" s="583">
        <v>5339</v>
      </c>
      <c r="E525" s="583" t="s">
        <v>493</v>
      </c>
      <c r="F525" s="583"/>
      <c r="G525" s="610"/>
      <c r="H525" s="610">
        <v>20</v>
      </c>
      <c r="I525" s="610">
        <v>20</v>
      </c>
      <c r="J525" s="579"/>
      <c r="K525" s="579">
        <f t="shared" si="14"/>
        <v>100</v>
      </c>
    </row>
    <row r="526" spans="1:11" s="566" customFormat="1" ht="12.75" outlineLevel="2">
      <c r="A526" s="583"/>
      <c r="B526" s="611" t="s">
        <v>546</v>
      </c>
      <c r="C526" s="583"/>
      <c r="D526" s="583"/>
      <c r="E526" s="583"/>
      <c r="F526" s="583"/>
      <c r="G526" s="581">
        <f>SUBTOTAL(9,G519:G525)</f>
        <v>50983</v>
      </c>
      <c r="H526" s="581">
        <f>SUBTOTAL(9,H519:H525)</f>
        <v>54377</v>
      </c>
      <c r="I526" s="581">
        <f>SUBTOTAL(9,I519:I525)</f>
        <v>54377</v>
      </c>
      <c r="J526" s="582">
        <f>+I526/G526*100</f>
        <v>106.65712100111801</v>
      </c>
      <c r="K526" s="582">
        <f t="shared" si="14"/>
        <v>100</v>
      </c>
    </row>
    <row r="527" spans="1:11" s="566" customFormat="1" ht="12.75" outlineLevel="3">
      <c r="A527" s="583">
        <v>7300</v>
      </c>
      <c r="B527" s="583">
        <v>3314</v>
      </c>
      <c r="C527" s="583" t="s">
        <v>172</v>
      </c>
      <c r="D527" s="583">
        <v>5331</v>
      </c>
      <c r="E527" s="583" t="s">
        <v>409</v>
      </c>
      <c r="F527" s="583"/>
      <c r="G527" s="610">
        <v>33785</v>
      </c>
      <c r="H527" s="610">
        <v>35572</v>
      </c>
      <c r="I527" s="610">
        <v>35572</v>
      </c>
      <c r="J527" s="579">
        <f t="shared" si="15"/>
        <v>105.28932958413498</v>
      </c>
      <c r="K527" s="579">
        <f t="shared" si="14"/>
        <v>100</v>
      </c>
    </row>
    <row r="528" spans="1:11" s="566" customFormat="1" ht="12.75" outlineLevel="2">
      <c r="A528" s="583"/>
      <c r="B528" s="611" t="s">
        <v>547</v>
      </c>
      <c r="C528" s="583"/>
      <c r="D528" s="583"/>
      <c r="E528" s="583"/>
      <c r="F528" s="583"/>
      <c r="G528" s="581">
        <f>SUBTOTAL(9,G527:G527)</f>
        <v>33785</v>
      </c>
      <c r="H528" s="581">
        <f>SUBTOTAL(9,H527:H527)</f>
        <v>35572</v>
      </c>
      <c r="I528" s="581">
        <f>SUBTOTAL(9,I527:I527)</f>
        <v>35572</v>
      </c>
      <c r="J528" s="582">
        <f t="shared" si="15"/>
        <v>105.28932958413498</v>
      </c>
      <c r="K528" s="582">
        <f t="shared" si="14"/>
        <v>100</v>
      </c>
    </row>
    <row r="529" spans="1:11" s="566" customFormat="1" ht="12.75" outlineLevel="3">
      <c r="A529" s="583">
        <v>7300</v>
      </c>
      <c r="B529" s="583">
        <v>3315</v>
      </c>
      <c r="C529" s="583" t="s">
        <v>173</v>
      </c>
      <c r="D529" s="583">
        <v>5221</v>
      </c>
      <c r="E529" s="585" t="s">
        <v>427</v>
      </c>
      <c r="F529" s="583"/>
      <c r="G529" s="610">
        <v>300</v>
      </c>
      <c r="H529" s="610">
        <v>300</v>
      </c>
      <c r="I529" s="610">
        <v>300</v>
      </c>
      <c r="J529" s="579">
        <f t="shared" si="15"/>
        <v>100</v>
      </c>
      <c r="K529" s="579">
        <f t="shared" si="14"/>
        <v>100</v>
      </c>
    </row>
    <row r="530" spans="1:11" s="566" customFormat="1" ht="12.75" outlineLevel="3">
      <c r="A530" s="583">
        <v>7300</v>
      </c>
      <c r="B530" s="583">
        <v>3315</v>
      </c>
      <c r="C530" s="583" t="s">
        <v>173</v>
      </c>
      <c r="D530" s="583">
        <v>5331</v>
      </c>
      <c r="E530" s="583" t="s">
        <v>409</v>
      </c>
      <c r="F530" s="583"/>
      <c r="G530" s="610">
        <v>31760</v>
      </c>
      <c r="H530" s="610">
        <v>32806</v>
      </c>
      <c r="I530" s="610">
        <v>32806</v>
      </c>
      <c r="J530" s="579">
        <f t="shared" si="15"/>
        <v>103.29345088161207</v>
      </c>
      <c r="K530" s="579">
        <f t="shared" si="14"/>
        <v>100</v>
      </c>
    </row>
    <row r="531" spans="1:11" s="566" customFormat="1" ht="12.75" outlineLevel="2">
      <c r="A531" s="583"/>
      <c r="B531" s="611" t="s">
        <v>548</v>
      </c>
      <c r="C531" s="583"/>
      <c r="D531" s="583"/>
      <c r="E531" s="583"/>
      <c r="F531" s="583"/>
      <c r="G531" s="581">
        <f>SUBTOTAL(9,G529:G530)</f>
        <v>32060</v>
      </c>
      <c r="H531" s="581">
        <f>SUBTOTAL(9,H529:H530)</f>
        <v>33106</v>
      </c>
      <c r="I531" s="581">
        <f>SUBTOTAL(9,I529:I530)</f>
        <v>33106</v>
      </c>
      <c r="J531" s="582">
        <f t="shared" si="15"/>
        <v>103.26263256394262</v>
      </c>
      <c r="K531" s="582">
        <f t="shared" si="14"/>
        <v>100</v>
      </c>
    </row>
    <row r="532" spans="1:11" s="566" customFormat="1" ht="12.75" outlineLevel="3">
      <c r="A532" s="583">
        <v>7300</v>
      </c>
      <c r="B532" s="583">
        <v>3317</v>
      </c>
      <c r="C532" s="583" t="s">
        <v>304</v>
      </c>
      <c r="D532" s="583">
        <v>5169</v>
      </c>
      <c r="E532" s="576" t="s">
        <v>330</v>
      </c>
      <c r="F532" s="583"/>
      <c r="G532" s="610">
        <v>840</v>
      </c>
      <c r="H532" s="610">
        <v>1340</v>
      </c>
      <c r="I532" s="610">
        <v>1340</v>
      </c>
      <c r="J532" s="579">
        <f t="shared" si="15"/>
        <v>159.52380952380955</v>
      </c>
      <c r="K532" s="579">
        <f t="shared" si="14"/>
        <v>100</v>
      </c>
    </row>
    <row r="533" spans="1:11" s="566" customFormat="1" ht="12.75" outlineLevel="3">
      <c r="A533" s="583">
        <v>7300</v>
      </c>
      <c r="B533" s="583">
        <v>3317</v>
      </c>
      <c r="C533" s="583" t="s">
        <v>304</v>
      </c>
      <c r="D533" s="583">
        <v>5174</v>
      </c>
      <c r="E533" s="583" t="s">
        <v>377</v>
      </c>
      <c r="F533" s="583"/>
      <c r="G533" s="610">
        <v>100</v>
      </c>
      <c r="H533" s="610">
        <v>100</v>
      </c>
      <c r="I533" s="610">
        <v>100</v>
      </c>
      <c r="J533" s="579">
        <f t="shared" si="15"/>
        <v>100</v>
      </c>
      <c r="K533" s="579">
        <f t="shared" si="14"/>
        <v>100</v>
      </c>
    </row>
    <row r="534" spans="1:11" s="566" customFormat="1" ht="12.75" outlineLevel="3">
      <c r="A534" s="583">
        <v>7300</v>
      </c>
      <c r="B534" s="583">
        <v>3317</v>
      </c>
      <c r="C534" s="583" t="s">
        <v>304</v>
      </c>
      <c r="D534" s="583">
        <v>5212</v>
      </c>
      <c r="E534" s="585" t="s">
        <v>544</v>
      </c>
      <c r="F534" s="583"/>
      <c r="G534" s="610">
        <v>50</v>
      </c>
      <c r="H534" s="610">
        <v>40</v>
      </c>
      <c r="I534" s="610">
        <v>40</v>
      </c>
      <c r="J534" s="579">
        <f t="shared" si="15"/>
        <v>80</v>
      </c>
      <c r="K534" s="579">
        <f t="shared" si="14"/>
        <v>100</v>
      </c>
    </row>
    <row r="535" spans="1:11" s="566" customFormat="1" ht="12.75" outlineLevel="3">
      <c r="A535" s="583">
        <v>7300</v>
      </c>
      <c r="B535" s="583">
        <v>3317</v>
      </c>
      <c r="C535" s="583" t="s">
        <v>304</v>
      </c>
      <c r="D535" s="583">
        <v>5213</v>
      </c>
      <c r="E535" s="585" t="s">
        <v>433</v>
      </c>
      <c r="F535" s="583"/>
      <c r="G535" s="610">
        <v>50</v>
      </c>
      <c r="H535" s="610">
        <v>10</v>
      </c>
      <c r="I535" s="610">
        <v>10</v>
      </c>
      <c r="J535" s="579">
        <f t="shared" si="15"/>
        <v>20</v>
      </c>
      <c r="K535" s="579">
        <f t="shared" si="14"/>
        <v>100</v>
      </c>
    </row>
    <row r="536" spans="1:11" s="566" customFormat="1" ht="12.75" outlineLevel="3">
      <c r="A536" s="583">
        <v>7300</v>
      </c>
      <c r="B536" s="583">
        <v>3317</v>
      </c>
      <c r="C536" s="583" t="s">
        <v>304</v>
      </c>
      <c r="D536" s="583">
        <v>5222</v>
      </c>
      <c r="E536" s="583" t="s">
        <v>428</v>
      </c>
      <c r="F536" s="583"/>
      <c r="G536" s="610">
        <v>100</v>
      </c>
      <c r="H536" s="610">
        <v>95</v>
      </c>
      <c r="I536" s="610">
        <v>95</v>
      </c>
      <c r="J536" s="579">
        <f t="shared" si="15"/>
        <v>95</v>
      </c>
      <c r="K536" s="579">
        <f t="shared" si="14"/>
        <v>100</v>
      </c>
    </row>
    <row r="537" spans="1:11" s="566" customFormat="1" ht="12.75" outlineLevel="3">
      <c r="A537" s="583">
        <v>7300</v>
      </c>
      <c r="B537" s="583">
        <v>3317</v>
      </c>
      <c r="C537" s="583" t="s">
        <v>304</v>
      </c>
      <c r="D537" s="583">
        <v>5331</v>
      </c>
      <c r="E537" s="583" t="s">
        <v>409</v>
      </c>
      <c r="F537" s="583"/>
      <c r="G537" s="610">
        <v>5838</v>
      </c>
      <c r="H537" s="610">
        <v>6348</v>
      </c>
      <c r="I537" s="610">
        <v>6348</v>
      </c>
      <c r="J537" s="579">
        <f t="shared" si="15"/>
        <v>108.73586844809866</v>
      </c>
      <c r="K537" s="579">
        <f t="shared" si="14"/>
        <v>100</v>
      </c>
    </row>
    <row r="538" spans="1:11" s="566" customFormat="1" ht="12.75" outlineLevel="2">
      <c r="A538" s="583"/>
      <c r="B538" s="611" t="s">
        <v>549</v>
      </c>
      <c r="C538" s="583"/>
      <c r="D538" s="583"/>
      <c r="E538" s="583"/>
      <c r="F538" s="583"/>
      <c r="G538" s="581">
        <f>SUBTOTAL(9,G532:G537)</f>
        <v>6978</v>
      </c>
      <c r="H538" s="581">
        <f>SUBTOTAL(9,H532:H537)</f>
        <v>7933</v>
      </c>
      <c r="I538" s="581">
        <f>SUBTOTAL(9,I532:I537)</f>
        <v>7933</v>
      </c>
      <c r="J538" s="582">
        <f t="shared" si="15"/>
        <v>113.6858698767555</v>
      </c>
      <c r="K538" s="582">
        <f t="shared" si="14"/>
        <v>100</v>
      </c>
    </row>
    <row r="539" spans="1:11" s="566" customFormat="1" ht="12.75" outlineLevel="3">
      <c r="A539" s="583">
        <v>7300</v>
      </c>
      <c r="B539" s="583">
        <v>3319</v>
      </c>
      <c r="C539" s="583" t="s">
        <v>80</v>
      </c>
      <c r="D539" s="583">
        <v>5112</v>
      </c>
      <c r="E539" s="583" t="s">
        <v>334</v>
      </c>
      <c r="F539" s="583"/>
      <c r="G539" s="610">
        <v>20</v>
      </c>
      <c r="H539" s="610">
        <v>14</v>
      </c>
      <c r="I539" s="610">
        <v>5</v>
      </c>
      <c r="J539" s="579">
        <f t="shared" si="15"/>
        <v>25</v>
      </c>
      <c r="K539" s="579">
        <f t="shared" si="14"/>
        <v>35.714285714285715</v>
      </c>
    </row>
    <row r="540" spans="1:11" s="566" customFormat="1" ht="12.75" outlineLevel="3">
      <c r="A540" s="583">
        <v>7300</v>
      </c>
      <c r="B540" s="583">
        <v>3319</v>
      </c>
      <c r="C540" s="583" t="s">
        <v>80</v>
      </c>
      <c r="D540" s="583">
        <v>5136</v>
      </c>
      <c r="E540" s="583" t="s">
        <v>328</v>
      </c>
      <c r="F540" s="583"/>
      <c r="G540" s="610">
        <v>5</v>
      </c>
      <c r="H540" s="610">
        <v>5</v>
      </c>
      <c r="I540" s="610">
        <v>5</v>
      </c>
      <c r="J540" s="579">
        <f t="shared" si="15"/>
        <v>100</v>
      </c>
      <c r="K540" s="579">
        <f t="shared" si="14"/>
        <v>100</v>
      </c>
    </row>
    <row r="541" spans="1:11" s="566" customFormat="1" ht="12.75" outlineLevel="3">
      <c r="A541" s="583">
        <v>7300</v>
      </c>
      <c r="B541" s="583">
        <v>3319</v>
      </c>
      <c r="C541" s="583" t="s">
        <v>80</v>
      </c>
      <c r="D541" s="583">
        <v>5139</v>
      </c>
      <c r="E541" s="576" t="s">
        <v>329</v>
      </c>
      <c r="F541" s="583"/>
      <c r="G541" s="610">
        <v>10</v>
      </c>
      <c r="H541" s="610">
        <v>3</v>
      </c>
      <c r="I541" s="610">
        <v>3</v>
      </c>
      <c r="J541" s="579">
        <f t="shared" si="15"/>
        <v>30</v>
      </c>
      <c r="K541" s="579">
        <f t="shared" si="14"/>
        <v>100</v>
      </c>
    </row>
    <row r="542" spans="1:11" s="566" customFormat="1" ht="12.75" outlineLevel="3">
      <c r="A542" s="583">
        <v>7300</v>
      </c>
      <c r="B542" s="583">
        <v>3319</v>
      </c>
      <c r="C542" s="583" t="s">
        <v>80</v>
      </c>
      <c r="D542" s="583">
        <v>5166</v>
      </c>
      <c r="E542" s="576" t="s">
        <v>355</v>
      </c>
      <c r="F542" s="583"/>
      <c r="G542" s="610">
        <v>10</v>
      </c>
      <c r="H542" s="610"/>
      <c r="I542" s="610"/>
      <c r="J542" s="579"/>
      <c r="K542" s="579"/>
    </row>
    <row r="543" spans="1:11" s="566" customFormat="1" ht="12.75" outlineLevel="3">
      <c r="A543" s="583">
        <v>7300</v>
      </c>
      <c r="B543" s="583">
        <v>3319</v>
      </c>
      <c r="C543" s="583" t="s">
        <v>80</v>
      </c>
      <c r="D543" s="583">
        <v>5169</v>
      </c>
      <c r="E543" s="576" t="s">
        <v>330</v>
      </c>
      <c r="F543" s="583"/>
      <c r="G543" s="610">
        <v>1970</v>
      </c>
      <c r="H543" s="610">
        <v>1780</v>
      </c>
      <c r="I543" s="610">
        <v>1631</v>
      </c>
      <c r="J543" s="579">
        <f t="shared" si="15"/>
        <v>82.79187817258882</v>
      </c>
      <c r="K543" s="579">
        <f t="shared" si="14"/>
        <v>91.62921348314606</v>
      </c>
    </row>
    <row r="544" spans="1:11" s="566" customFormat="1" ht="12.75" outlineLevel="3">
      <c r="A544" s="583">
        <v>7300</v>
      </c>
      <c r="B544" s="583">
        <v>3319</v>
      </c>
      <c r="C544" s="583" t="s">
        <v>80</v>
      </c>
      <c r="D544" s="583">
        <v>5174</v>
      </c>
      <c r="E544" s="583" t="s">
        <v>377</v>
      </c>
      <c r="F544" s="583"/>
      <c r="G544" s="610">
        <v>150</v>
      </c>
      <c r="H544" s="610">
        <v>150</v>
      </c>
      <c r="I544" s="610">
        <v>150</v>
      </c>
      <c r="J544" s="579">
        <f t="shared" si="15"/>
        <v>100</v>
      </c>
      <c r="K544" s="579">
        <f t="shared" si="14"/>
        <v>100</v>
      </c>
    </row>
    <row r="545" spans="1:11" s="566" customFormat="1" ht="12.75" outlineLevel="3">
      <c r="A545" s="583">
        <v>7300</v>
      </c>
      <c r="B545" s="583">
        <v>3319</v>
      </c>
      <c r="C545" s="583" t="s">
        <v>80</v>
      </c>
      <c r="D545" s="583">
        <v>5212</v>
      </c>
      <c r="E545" s="585" t="s">
        <v>544</v>
      </c>
      <c r="F545" s="583"/>
      <c r="G545" s="610">
        <v>100</v>
      </c>
      <c r="H545" s="610">
        <v>150</v>
      </c>
      <c r="I545" s="610">
        <v>150</v>
      </c>
      <c r="J545" s="579">
        <f t="shared" si="15"/>
        <v>150</v>
      </c>
      <c r="K545" s="579">
        <f t="shared" si="14"/>
        <v>100</v>
      </c>
    </row>
    <row r="546" spans="1:11" s="566" customFormat="1" ht="12.75" outlineLevel="3">
      <c r="A546" s="583">
        <v>7300</v>
      </c>
      <c r="B546" s="583">
        <v>3319</v>
      </c>
      <c r="C546" s="583" t="s">
        <v>80</v>
      </c>
      <c r="D546" s="583">
        <v>5213</v>
      </c>
      <c r="E546" s="585" t="s">
        <v>433</v>
      </c>
      <c r="F546" s="583"/>
      <c r="G546" s="610">
        <v>500</v>
      </c>
      <c r="H546" s="610">
        <v>255</v>
      </c>
      <c r="I546" s="610">
        <v>255</v>
      </c>
      <c r="J546" s="579">
        <f aca="true" t="shared" si="16" ref="J546:J611">+I546/G546*100</f>
        <v>51</v>
      </c>
      <c r="K546" s="579">
        <f aca="true" t="shared" si="17" ref="K546:K611">+I546/H546*100</f>
        <v>100</v>
      </c>
    </row>
    <row r="547" spans="1:11" s="566" customFormat="1" ht="12.75" outlineLevel="3">
      <c r="A547" s="583">
        <v>7300</v>
      </c>
      <c r="B547" s="583">
        <v>3319</v>
      </c>
      <c r="C547" s="583" t="s">
        <v>80</v>
      </c>
      <c r="D547" s="583">
        <v>5221</v>
      </c>
      <c r="E547" s="585" t="s">
        <v>427</v>
      </c>
      <c r="F547" s="583"/>
      <c r="G547" s="610">
        <v>50</v>
      </c>
      <c r="H547" s="610">
        <v>90</v>
      </c>
      <c r="I547" s="610">
        <v>90</v>
      </c>
      <c r="J547" s="579">
        <f t="shared" si="16"/>
        <v>180</v>
      </c>
      <c r="K547" s="579">
        <f t="shared" si="17"/>
        <v>100</v>
      </c>
    </row>
    <row r="548" spans="1:11" s="566" customFormat="1" ht="12.75" outlineLevel="3">
      <c r="A548" s="583">
        <v>7300</v>
      </c>
      <c r="B548" s="583">
        <v>3319</v>
      </c>
      <c r="C548" s="583" t="s">
        <v>80</v>
      </c>
      <c r="D548" s="583">
        <v>5222</v>
      </c>
      <c r="E548" s="583" t="s">
        <v>428</v>
      </c>
      <c r="F548" s="583"/>
      <c r="G548" s="610">
        <v>400</v>
      </c>
      <c r="H548" s="610">
        <v>553</v>
      </c>
      <c r="I548" s="610">
        <v>548</v>
      </c>
      <c r="J548" s="579">
        <f t="shared" si="16"/>
        <v>137</v>
      </c>
      <c r="K548" s="579">
        <f t="shared" si="17"/>
        <v>99.09584086799276</v>
      </c>
    </row>
    <row r="549" spans="1:11" s="566" customFormat="1" ht="12.75" outlineLevel="3">
      <c r="A549" s="583">
        <v>7300</v>
      </c>
      <c r="B549" s="583">
        <v>3319</v>
      </c>
      <c r="C549" s="583" t="s">
        <v>80</v>
      </c>
      <c r="D549" s="583">
        <v>5223</v>
      </c>
      <c r="E549" s="576" t="s">
        <v>429</v>
      </c>
      <c r="F549" s="583"/>
      <c r="G549" s="610">
        <v>400</v>
      </c>
      <c r="H549" s="610">
        <v>50</v>
      </c>
      <c r="I549" s="610">
        <v>50</v>
      </c>
      <c r="J549" s="579">
        <f t="shared" si="16"/>
        <v>12.5</v>
      </c>
      <c r="K549" s="579">
        <f t="shared" si="17"/>
        <v>100</v>
      </c>
    </row>
    <row r="550" spans="1:11" s="566" customFormat="1" ht="12.75" outlineLevel="3">
      <c r="A550" s="583">
        <v>7300</v>
      </c>
      <c r="B550" s="583">
        <v>3319</v>
      </c>
      <c r="C550" s="583" t="s">
        <v>80</v>
      </c>
      <c r="D550" s="583">
        <v>5229</v>
      </c>
      <c r="E550" s="577" t="s">
        <v>363</v>
      </c>
      <c r="F550" s="583"/>
      <c r="G550" s="610">
        <v>200</v>
      </c>
      <c r="H550" s="610">
        <v>50</v>
      </c>
      <c r="I550" s="610">
        <v>50</v>
      </c>
      <c r="J550" s="579">
        <f t="shared" si="16"/>
        <v>25</v>
      </c>
      <c r="K550" s="579">
        <f t="shared" si="17"/>
        <v>100</v>
      </c>
    </row>
    <row r="551" spans="1:11" s="566" customFormat="1" ht="12.75" outlineLevel="3">
      <c r="A551" s="583">
        <v>7300</v>
      </c>
      <c r="B551" s="583">
        <v>3319</v>
      </c>
      <c r="C551" s="583" t="s">
        <v>80</v>
      </c>
      <c r="D551" s="583">
        <v>5331</v>
      </c>
      <c r="E551" s="583" t="s">
        <v>409</v>
      </c>
      <c r="F551" s="583"/>
      <c r="G551" s="610">
        <v>24463</v>
      </c>
      <c r="H551" s="610">
        <v>26603</v>
      </c>
      <c r="I551" s="610">
        <v>26603</v>
      </c>
      <c r="J551" s="579">
        <f t="shared" si="16"/>
        <v>108.74790499938682</v>
      </c>
      <c r="K551" s="579">
        <f t="shared" si="17"/>
        <v>100</v>
      </c>
    </row>
    <row r="552" spans="1:11" s="566" customFormat="1" ht="12.75" outlineLevel="3">
      <c r="A552" s="583">
        <v>7300</v>
      </c>
      <c r="B552" s="583">
        <v>3319</v>
      </c>
      <c r="C552" s="583" t="s">
        <v>80</v>
      </c>
      <c r="D552" s="583">
        <v>5339</v>
      </c>
      <c r="E552" s="583" t="s">
        <v>493</v>
      </c>
      <c r="F552" s="583"/>
      <c r="G552" s="610"/>
      <c r="H552" s="610">
        <v>40</v>
      </c>
      <c r="I552" s="610">
        <v>40</v>
      </c>
      <c r="J552" s="579"/>
      <c r="K552" s="579">
        <f t="shared" si="17"/>
        <v>100</v>
      </c>
    </row>
    <row r="553" spans="1:11" s="566" customFormat="1" ht="12.75" outlineLevel="2">
      <c r="A553" s="583"/>
      <c r="B553" s="611" t="s">
        <v>550</v>
      </c>
      <c r="C553" s="583"/>
      <c r="D553" s="583"/>
      <c r="E553" s="583"/>
      <c r="F553" s="583"/>
      <c r="G553" s="581">
        <f>SUBTOTAL(9,G539:G552)</f>
        <v>28278</v>
      </c>
      <c r="H553" s="581">
        <f>SUBTOTAL(9,H539:H552)</f>
        <v>29743</v>
      </c>
      <c r="I553" s="581">
        <f>SUBTOTAL(9,I539:I552)</f>
        <v>29580</v>
      </c>
      <c r="J553" s="582">
        <f>+I553/G553*100</f>
        <v>104.60428601739868</v>
      </c>
      <c r="K553" s="582">
        <f t="shared" si="17"/>
        <v>99.45197189254614</v>
      </c>
    </row>
    <row r="554" spans="1:11" s="566" customFormat="1" ht="12.75" outlineLevel="3">
      <c r="A554" s="583">
        <v>7300</v>
      </c>
      <c r="B554" s="583">
        <v>3326</v>
      </c>
      <c r="C554" s="583" t="s">
        <v>551</v>
      </c>
      <c r="D554" s="583">
        <v>5169</v>
      </c>
      <c r="E554" s="576" t="s">
        <v>330</v>
      </c>
      <c r="F554" s="583"/>
      <c r="G554" s="610">
        <v>580</v>
      </c>
      <c r="H554" s="610">
        <v>730</v>
      </c>
      <c r="I554" s="610">
        <v>733</v>
      </c>
      <c r="J554" s="579">
        <f t="shared" si="16"/>
        <v>126.37931034482759</v>
      </c>
      <c r="K554" s="579">
        <f t="shared" si="17"/>
        <v>100.41095890410958</v>
      </c>
    </row>
    <row r="555" spans="1:11" s="566" customFormat="1" ht="12.75" outlineLevel="3">
      <c r="A555" s="583">
        <v>7300</v>
      </c>
      <c r="B555" s="583">
        <v>3326</v>
      </c>
      <c r="C555" s="583" t="s">
        <v>551</v>
      </c>
      <c r="D555" s="583">
        <v>5171</v>
      </c>
      <c r="E555" s="583" t="s">
        <v>357</v>
      </c>
      <c r="F555" s="583"/>
      <c r="G555" s="610">
        <v>750</v>
      </c>
      <c r="H555" s="610">
        <v>1350</v>
      </c>
      <c r="I555" s="610">
        <v>1337</v>
      </c>
      <c r="J555" s="579">
        <f t="shared" si="16"/>
        <v>178.26666666666665</v>
      </c>
      <c r="K555" s="579">
        <f t="shared" si="17"/>
        <v>99.03703703703704</v>
      </c>
    </row>
    <row r="556" spans="1:11" s="566" customFormat="1" ht="12.75" outlineLevel="3">
      <c r="A556" s="583">
        <v>7300</v>
      </c>
      <c r="B556" s="583">
        <v>3326</v>
      </c>
      <c r="C556" s="583" t="s">
        <v>551</v>
      </c>
      <c r="D556" s="583">
        <v>5339</v>
      </c>
      <c r="E556" s="583" t="s">
        <v>493</v>
      </c>
      <c r="F556" s="583"/>
      <c r="G556" s="610"/>
      <c r="H556" s="610">
        <v>20</v>
      </c>
      <c r="I556" s="610">
        <v>20</v>
      </c>
      <c r="J556" s="579"/>
      <c r="K556" s="579">
        <f t="shared" si="17"/>
        <v>100</v>
      </c>
    </row>
    <row r="557" spans="1:11" s="566" customFormat="1" ht="12.75" outlineLevel="2">
      <c r="A557" s="583"/>
      <c r="B557" s="611" t="s">
        <v>552</v>
      </c>
      <c r="C557" s="583"/>
      <c r="D557" s="583"/>
      <c r="E557" s="583"/>
      <c r="F557" s="583"/>
      <c r="G557" s="581">
        <f>SUBTOTAL(9,G554:G556)</f>
        <v>1330</v>
      </c>
      <c r="H557" s="581">
        <f>SUBTOTAL(9,H554:H556)</f>
        <v>2100</v>
      </c>
      <c r="I557" s="581">
        <f>SUBTOTAL(9,I554:I556)</f>
        <v>2090</v>
      </c>
      <c r="J557" s="582"/>
      <c r="K557" s="582">
        <f t="shared" si="17"/>
        <v>99.52380952380952</v>
      </c>
    </row>
    <row r="558" spans="1:256" s="566" customFormat="1" ht="13.5" outlineLevel="1" thickBot="1">
      <c r="A558" s="586" t="s">
        <v>553</v>
      </c>
      <c r="B558" s="587"/>
      <c r="C558" s="587"/>
      <c r="D558" s="587"/>
      <c r="E558" s="587"/>
      <c r="F558" s="587"/>
      <c r="G558" s="588">
        <f>SUBTOTAL(9,G510:G556)</f>
        <v>363856</v>
      </c>
      <c r="H558" s="588">
        <f>SUBTOTAL(9,H510:H556)</f>
        <v>390794</v>
      </c>
      <c r="I558" s="588">
        <f>SUBTOTAL(9,I510:I556)</f>
        <v>390041</v>
      </c>
      <c r="J558" s="589">
        <f>+I558/G558*100</f>
        <v>107.19652829690867</v>
      </c>
      <c r="K558" s="589">
        <f t="shared" si="17"/>
        <v>99.80731536308132</v>
      </c>
      <c r="L558" s="606"/>
      <c r="M558" s="575"/>
      <c r="N558" s="575"/>
      <c r="O558" s="575"/>
      <c r="P558" s="575"/>
      <c r="Q558" s="575"/>
      <c r="R558" s="607"/>
      <c r="S558" s="607"/>
      <c r="T558" s="607"/>
      <c r="U558" s="608"/>
      <c r="V558" s="608"/>
      <c r="W558" s="609"/>
      <c r="X558" s="575"/>
      <c r="Y558" s="575"/>
      <c r="Z558" s="575"/>
      <c r="AA558" s="575"/>
      <c r="AB558" s="575"/>
      <c r="AC558" s="607"/>
      <c r="AD558" s="607"/>
      <c r="AE558" s="607"/>
      <c r="AF558" s="608"/>
      <c r="AG558" s="608"/>
      <c r="AH558" s="609"/>
      <c r="AI558" s="575"/>
      <c r="AJ558" s="575"/>
      <c r="AK558" s="575"/>
      <c r="AL558" s="575"/>
      <c r="AM558" s="575"/>
      <c r="AN558" s="607"/>
      <c r="AO558" s="607"/>
      <c r="AP558" s="607"/>
      <c r="AQ558" s="608"/>
      <c r="AR558" s="608"/>
      <c r="AS558" s="609"/>
      <c r="AT558" s="575"/>
      <c r="AU558" s="575"/>
      <c r="AV558" s="575"/>
      <c r="AW558" s="575"/>
      <c r="AX558" s="575"/>
      <c r="AY558" s="607"/>
      <c r="AZ558" s="607"/>
      <c r="BA558" s="607"/>
      <c r="BB558" s="608"/>
      <c r="BC558" s="608"/>
      <c r="BD558" s="609"/>
      <c r="BE558" s="575"/>
      <c r="BF558" s="575"/>
      <c r="BG558" s="575"/>
      <c r="BH558" s="575"/>
      <c r="BI558" s="575"/>
      <c r="BJ558" s="607"/>
      <c r="BK558" s="607"/>
      <c r="BL558" s="607"/>
      <c r="BM558" s="608"/>
      <c r="BN558" s="608"/>
      <c r="BO558" s="609"/>
      <c r="BP558" s="575"/>
      <c r="BQ558" s="575"/>
      <c r="BR558" s="575"/>
      <c r="BS558" s="575"/>
      <c r="BT558" s="575"/>
      <c r="BU558" s="607"/>
      <c r="BV558" s="607"/>
      <c r="BW558" s="607"/>
      <c r="BX558" s="608"/>
      <c r="BY558" s="608"/>
      <c r="BZ558" s="609"/>
      <c r="CA558" s="575"/>
      <c r="CB558" s="575"/>
      <c r="CC558" s="575"/>
      <c r="CD558" s="575"/>
      <c r="CE558" s="575"/>
      <c r="CF558" s="607"/>
      <c r="CG558" s="607"/>
      <c r="CH558" s="607"/>
      <c r="CI558" s="608"/>
      <c r="CJ558" s="608"/>
      <c r="CK558" s="609"/>
      <c r="CL558" s="575"/>
      <c r="CM558" s="575"/>
      <c r="CN558" s="575"/>
      <c r="CO558" s="575"/>
      <c r="CP558" s="575"/>
      <c r="CQ558" s="607"/>
      <c r="CR558" s="607"/>
      <c r="CS558" s="607"/>
      <c r="CT558" s="608"/>
      <c r="CU558" s="608"/>
      <c r="CV558" s="609"/>
      <c r="CW558" s="575"/>
      <c r="CX558" s="575"/>
      <c r="CY558" s="575"/>
      <c r="CZ558" s="575"/>
      <c r="DA558" s="575"/>
      <c r="DB558" s="607"/>
      <c r="DC558" s="607"/>
      <c r="DD558" s="607"/>
      <c r="DE558" s="608"/>
      <c r="DF558" s="608"/>
      <c r="DG558" s="609"/>
      <c r="DH558" s="575"/>
      <c r="DI558" s="575"/>
      <c r="DJ558" s="575"/>
      <c r="DK558" s="575"/>
      <c r="DL558" s="575"/>
      <c r="DM558" s="607"/>
      <c r="DN558" s="607"/>
      <c r="DO558" s="607"/>
      <c r="DP558" s="608"/>
      <c r="DQ558" s="608"/>
      <c r="DR558" s="609"/>
      <c r="DS558" s="575"/>
      <c r="DT558" s="575"/>
      <c r="DU558" s="575"/>
      <c r="DV558" s="575"/>
      <c r="DW558" s="575"/>
      <c r="DX558" s="607"/>
      <c r="DY558" s="607"/>
      <c r="DZ558" s="607"/>
      <c r="EA558" s="608"/>
      <c r="EB558" s="608"/>
      <c r="EC558" s="609"/>
      <c r="ED558" s="575"/>
      <c r="EE558" s="575"/>
      <c r="EF558" s="575"/>
      <c r="EG558" s="575"/>
      <c r="EH558" s="575"/>
      <c r="EI558" s="607"/>
      <c r="EJ558" s="607"/>
      <c r="EK558" s="607"/>
      <c r="EL558" s="608"/>
      <c r="EM558" s="608"/>
      <c r="EN558" s="609"/>
      <c r="EO558" s="575"/>
      <c r="EP558" s="575"/>
      <c r="EQ558" s="575"/>
      <c r="ER558" s="575"/>
      <c r="ES558" s="575"/>
      <c r="ET558" s="607"/>
      <c r="EU558" s="607"/>
      <c r="EV558" s="607"/>
      <c r="EW558" s="608"/>
      <c r="EX558" s="608"/>
      <c r="EY558" s="609"/>
      <c r="EZ558" s="575"/>
      <c r="FA558" s="575"/>
      <c r="FB558" s="575"/>
      <c r="FC558" s="575"/>
      <c r="FD558" s="575"/>
      <c r="FE558" s="607"/>
      <c r="FF558" s="607"/>
      <c r="FG558" s="607"/>
      <c r="FH558" s="608"/>
      <c r="FI558" s="608"/>
      <c r="FJ558" s="609"/>
      <c r="FK558" s="575"/>
      <c r="FL558" s="575"/>
      <c r="FM558" s="575"/>
      <c r="FN558" s="575"/>
      <c r="FO558" s="575"/>
      <c r="FP558" s="607"/>
      <c r="FQ558" s="607"/>
      <c r="FR558" s="607"/>
      <c r="FS558" s="608"/>
      <c r="FT558" s="608"/>
      <c r="FU558" s="609"/>
      <c r="FV558" s="575"/>
      <c r="FW558" s="575"/>
      <c r="FX558" s="575"/>
      <c r="FY558" s="575"/>
      <c r="FZ558" s="575"/>
      <c r="GA558" s="607"/>
      <c r="GB558" s="607"/>
      <c r="GC558" s="607"/>
      <c r="GD558" s="608"/>
      <c r="GE558" s="608"/>
      <c r="GF558" s="609"/>
      <c r="GG558" s="575"/>
      <c r="GH558" s="575"/>
      <c r="GI558" s="575"/>
      <c r="GJ558" s="575"/>
      <c r="GK558" s="575"/>
      <c r="GL558" s="607"/>
      <c r="GM558" s="607"/>
      <c r="GN558" s="607"/>
      <c r="GO558" s="608"/>
      <c r="GP558" s="608"/>
      <c r="GQ558" s="609"/>
      <c r="GR558" s="575"/>
      <c r="GS558" s="575"/>
      <c r="GT558" s="575"/>
      <c r="GU558" s="575"/>
      <c r="GV558" s="575"/>
      <c r="GW558" s="607"/>
      <c r="GX558" s="607"/>
      <c r="GY558" s="607"/>
      <c r="GZ558" s="608"/>
      <c r="HA558" s="608"/>
      <c r="HB558" s="609"/>
      <c r="HC558" s="575"/>
      <c r="HD558" s="575"/>
      <c r="HE558" s="575"/>
      <c r="HF558" s="575"/>
      <c r="HG558" s="575"/>
      <c r="HH558" s="607"/>
      <c r="HI558" s="607"/>
      <c r="HJ558" s="607"/>
      <c r="HK558" s="608"/>
      <c r="HL558" s="608"/>
      <c r="HM558" s="609"/>
      <c r="HN558" s="575"/>
      <c r="HO558" s="575"/>
      <c r="HP558" s="575"/>
      <c r="HQ558" s="575"/>
      <c r="HR558" s="575"/>
      <c r="HS558" s="607"/>
      <c r="HT558" s="607"/>
      <c r="HU558" s="607"/>
      <c r="HV558" s="608"/>
      <c r="HW558" s="608"/>
      <c r="HX558" s="609"/>
      <c r="HY558" s="575"/>
      <c r="HZ558" s="575"/>
      <c r="IA558" s="575"/>
      <c r="IB558" s="575"/>
      <c r="IC558" s="575"/>
      <c r="ID558" s="607"/>
      <c r="IE558" s="607"/>
      <c r="IF558" s="607"/>
      <c r="IG558" s="608"/>
      <c r="IH558" s="608"/>
      <c r="II558" s="609"/>
      <c r="IJ558" s="575"/>
      <c r="IK558" s="575"/>
      <c r="IL558" s="575"/>
      <c r="IM558" s="575"/>
      <c r="IN558" s="575"/>
      <c r="IO558" s="607"/>
      <c r="IP558" s="607"/>
      <c r="IQ558" s="607"/>
      <c r="IR558" s="608"/>
      <c r="IS558" s="608"/>
      <c r="IT558" s="609"/>
      <c r="IU558" s="575"/>
      <c r="IV558" s="575"/>
    </row>
    <row r="559" spans="1:11" s="566" customFormat="1" ht="12.75" outlineLevel="1">
      <c r="A559" s="611"/>
      <c r="B559" s="583"/>
      <c r="C559" s="583"/>
      <c r="D559" s="583"/>
      <c r="E559" s="583"/>
      <c r="F559" s="583"/>
      <c r="G559" s="581"/>
      <c r="H559" s="581"/>
      <c r="I559" s="581"/>
      <c r="J559" s="582"/>
      <c r="K559" s="582"/>
    </row>
    <row r="560" spans="1:11" s="566" customFormat="1" ht="15.75" outlineLevel="1">
      <c r="A560" s="593" t="s">
        <v>247</v>
      </c>
      <c r="B560" s="583"/>
      <c r="C560" s="583"/>
      <c r="D560" s="583"/>
      <c r="E560" s="583"/>
      <c r="F560" s="583"/>
      <c r="G560" s="581"/>
      <c r="H560" s="581"/>
      <c r="I560" s="581"/>
      <c r="J560" s="582"/>
      <c r="K560" s="582"/>
    </row>
    <row r="561" spans="1:11" s="566" customFormat="1" ht="12.75" outlineLevel="3">
      <c r="A561" s="576">
        <v>7400</v>
      </c>
      <c r="B561" s="576">
        <v>3112</v>
      </c>
      <c r="C561" s="576" t="s">
        <v>94</v>
      </c>
      <c r="D561" s="576">
        <v>5134</v>
      </c>
      <c r="E561" s="576" t="s">
        <v>347</v>
      </c>
      <c r="F561" s="576"/>
      <c r="G561" s="578">
        <v>13</v>
      </c>
      <c r="H561" s="578">
        <v>13</v>
      </c>
      <c r="I561" s="578">
        <v>13</v>
      </c>
      <c r="J561" s="579">
        <f t="shared" si="16"/>
        <v>100</v>
      </c>
      <c r="K561" s="579">
        <f t="shared" si="17"/>
        <v>100</v>
      </c>
    </row>
    <row r="562" spans="1:11" s="566" customFormat="1" ht="12.75" outlineLevel="3">
      <c r="A562" s="576">
        <v>7400</v>
      </c>
      <c r="B562" s="576">
        <v>3112</v>
      </c>
      <c r="C562" s="576" t="s">
        <v>94</v>
      </c>
      <c r="D562" s="576">
        <v>5136</v>
      </c>
      <c r="E562" s="576" t="s">
        <v>328</v>
      </c>
      <c r="F562" s="576"/>
      <c r="G562" s="578">
        <v>4</v>
      </c>
      <c r="H562" s="578">
        <v>4</v>
      </c>
      <c r="I562" s="578">
        <v>2</v>
      </c>
      <c r="J562" s="579">
        <f t="shared" si="16"/>
        <v>50</v>
      </c>
      <c r="K562" s="579">
        <f t="shared" si="17"/>
        <v>50</v>
      </c>
    </row>
    <row r="563" spans="1:11" s="566" customFormat="1" ht="12.75" outlineLevel="3">
      <c r="A563" s="576">
        <v>7400</v>
      </c>
      <c r="B563" s="576">
        <v>3112</v>
      </c>
      <c r="C563" s="576" t="s">
        <v>94</v>
      </c>
      <c r="D563" s="576">
        <v>5137</v>
      </c>
      <c r="E563" s="576" t="s">
        <v>348</v>
      </c>
      <c r="F563" s="576"/>
      <c r="G563" s="578">
        <v>58</v>
      </c>
      <c r="H563" s="578">
        <v>84</v>
      </c>
      <c r="I563" s="578">
        <v>76</v>
      </c>
      <c r="J563" s="579">
        <f t="shared" si="16"/>
        <v>131.0344827586207</v>
      </c>
      <c r="K563" s="579">
        <f t="shared" si="17"/>
        <v>90.47619047619048</v>
      </c>
    </row>
    <row r="564" spans="1:11" s="566" customFormat="1" ht="12.75" outlineLevel="3">
      <c r="A564" s="576">
        <v>7400</v>
      </c>
      <c r="B564" s="576">
        <v>3112</v>
      </c>
      <c r="C564" s="576" t="s">
        <v>94</v>
      </c>
      <c r="D564" s="576">
        <v>5139</v>
      </c>
      <c r="E564" s="576" t="s">
        <v>329</v>
      </c>
      <c r="F564" s="576"/>
      <c r="G564" s="578">
        <v>102</v>
      </c>
      <c r="H564" s="578">
        <v>102</v>
      </c>
      <c r="I564" s="578">
        <v>89</v>
      </c>
      <c r="J564" s="579">
        <f t="shared" si="16"/>
        <v>87.25490196078431</v>
      </c>
      <c r="K564" s="579">
        <f t="shared" si="17"/>
        <v>87.25490196078431</v>
      </c>
    </row>
    <row r="565" spans="1:11" s="566" customFormat="1" ht="12.75" outlineLevel="3">
      <c r="A565" s="576">
        <v>7400</v>
      </c>
      <c r="B565" s="576">
        <v>3112</v>
      </c>
      <c r="C565" s="576" t="s">
        <v>94</v>
      </c>
      <c r="D565" s="576">
        <v>5151</v>
      </c>
      <c r="E565" s="576" t="s">
        <v>386</v>
      </c>
      <c r="F565" s="576"/>
      <c r="G565" s="578">
        <v>40</v>
      </c>
      <c r="H565" s="578">
        <v>40</v>
      </c>
      <c r="I565" s="578">
        <v>38</v>
      </c>
      <c r="J565" s="579">
        <f t="shared" si="16"/>
        <v>95</v>
      </c>
      <c r="K565" s="579">
        <f t="shared" si="17"/>
        <v>95</v>
      </c>
    </row>
    <row r="566" spans="1:11" s="566" customFormat="1" ht="12.75" outlineLevel="3">
      <c r="A566" s="576">
        <v>7400</v>
      </c>
      <c r="B566" s="576">
        <v>3112</v>
      </c>
      <c r="C566" s="576" t="s">
        <v>94</v>
      </c>
      <c r="D566" s="576">
        <v>5153</v>
      </c>
      <c r="E566" s="576" t="s">
        <v>387</v>
      </c>
      <c r="F566" s="576"/>
      <c r="G566" s="578">
        <v>240</v>
      </c>
      <c r="H566" s="578">
        <v>240</v>
      </c>
      <c r="I566" s="578">
        <v>243</v>
      </c>
      <c r="J566" s="579">
        <f t="shared" si="16"/>
        <v>101.25</v>
      </c>
      <c r="K566" s="579">
        <f t="shared" si="17"/>
        <v>101.25</v>
      </c>
    </row>
    <row r="567" spans="1:11" s="566" customFormat="1" ht="12.75" outlineLevel="3">
      <c r="A567" s="576">
        <v>7400</v>
      </c>
      <c r="B567" s="576">
        <v>3112</v>
      </c>
      <c r="C567" s="576" t="s">
        <v>94</v>
      </c>
      <c r="D567" s="576">
        <v>5154</v>
      </c>
      <c r="E567" s="576" t="s">
        <v>388</v>
      </c>
      <c r="F567" s="576"/>
      <c r="G567" s="578">
        <v>120</v>
      </c>
      <c r="H567" s="578">
        <v>120</v>
      </c>
      <c r="I567" s="578">
        <v>64</v>
      </c>
      <c r="J567" s="579">
        <f t="shared" si="16"/>
        <v>53.333333333333336</v>
      </c>
      <c r="K567" s="579">
        <f t="shared" si="17"/>
        <v>53.333333333333336</v>
      </c>
    </row>
    <row r="568" spans="1:11" s="566" customFormat="1" ht="12.75" outlineLevel="3">
      <c r="A568" s="576">
        <v>7400</v>
      </c>
      <c r="B568" s="576">
        <v>3112</v>
      </c>
      <c r="C568" s="576" t="s">
        <v>94</v>
      </c>
      <c r="D568" s="576">
        <v>5161</v>
      </c>
      <c r="E568" s="576" t="s">
        <v>351</v>
      </c>
      <c r="F568" s="576"/>
      <c r="G568" s="578">
        <v>2</v>
      </c>
      <c r="H568" s="578">
        <v>2</v>
      </c>
      <c r="I568" s="578"/>
      <c r="J568" s="579"/>
      <c r="K568" s="579"/>
    </row>
    <row r="569" spans="1:11" s="566" customFormat="1" ht="12.75" outlineLevel="3">
      <c r="A569" s="576">
        <v>7400</v>
      </c>
      <c r="B569" s="576">
        <v>3112</v>
      </c>
      <c r="C569" s="576" t="s">
        <v>94</v>
      </c>
      <c r="D569" s="576">
        <v>5162</v>
      </c>
      <c r="E569" s="585" t="s">
        <v>352</v>
      </c>
      <c r="F569" s="576"/>
      <c r="G569" s="578">
        <v>35</v>
      </c>
      <c r="H569" s="578">
        <v>35</v>
      </c>
      <c r="I569" s="578">
        <v>29</v>
      </c>
      <c r="J569" s="579">
        <f t="shared" si="16"/>
        <v>82.85714285714286</v>
      </c>
      <c r="K569" s="579">
        <f t="shared" si="17"/>
        <v>82.85714285714286</v>
      </c>
    </row>
    <row r="570" spans="1:11" s="566" customFormat="1" ht="12.75" outlineLevel="3">
      <c r="A570" s="576">
        <v>7400</v>
      </c>
      <c r="B570" s="576">
        <v>3112</v>
      </c>
      <c r="C570" s="576" t="s">
        <v>94</v>
      </c>
      <c r="D570" s="576">
        <v>5166</v>
      </c>
      <c r="E570" s="576" t="s">
        <v>355</v>
      </c>
      <c r="F570" s="576"/>
      <c r="G570" s="578">
        <v>100</v>
      </c>
      <c r="H570" s="578">
        <v>37</v>
      </c>
      <c r="I570" s="578">
        <v>17</v>
      </c>
      <c r="J570" s="579">
        <f t="shared" si="16"/>
        <v>17</v>
      </c>
      <c r="K570" s="579">
        <f t="shared" si="17"/>
        <v>45.94594594594595</v>
      </c>
    </row>
    <row r="571" spans="1:11" s="566" customFormat="1" ht="12.75" outlineLevel="3">
      <c r="A571" s="576">
        <v>7400</v>
      </c>
      <c r="B571" s="576">
        <v>3112</v>
      </c>
      <c r="C571" s="576" t="s">
        <v>94</v>
      </c>
      <c r="D571" s="576">
        <v>5169</v>
      </c>
      <c r="E571" s="576" t="s">
        <v>330</v>
      </c>
      <c r="F571" s="576"/>
      <c r="G571" s="578">
        <v>97</v>
      </c>
      <c r="H571" s="578">
        <v>97</v>
      </c>
      <c r="I571" s="578">
        <v>79</v>
      </c>
      <c r="J571" s="579">
        <f t="shared" si="16"/>
        <v>81.44329896907216</v>
      </c>
      <c r="K571" s="579">
        <f t="shared" si="17"/>
        <v>81.44329896907216</v>
      </c>
    </row>
    <row r="572" spans="1:11" s="566" customFormat="1" ht="12.75" outlineLevel="3">
      <c r="A572" s="576">
        <v>7400</v>
      </c>
      <c r="B572" s="576">
        <v>3112</v>
      </c>
      <c r="C572" s="576" t="s">
        <v>94</v>
      </c>
      <c r="D572" s="576">
        <v>5171</v>
      </c>
      <c r="E572" s="576" t="s">
        <v>357</v>
      </c>
      <c r="F572" s="576"/>
      <c r="G572" s="578">
        <v>450</v>
      </c>
      <c r="H572" s="578">
        <v>450</v>
      </c>
      <c r="I572" s="578">
        <v>444</v>
      </c>
      <c r="J572" s="579">
        <f t="shared" si="16"/>
        <v>98.66666666666667</v>
      </c>
      <c r="K572" s="579">
        <f t="shared" si="17"/>
        <v>98.66666666666667</v>
      </c>
    </row>
    <row r="573" spans="1:11" s="566" customFormat="1" ht="12.75" outlineLevel="3">
      <c r="A573" s="576">
        <v>7400</v>
      </c>
      <c r="B573" s="576">
        <v>3112</v>
      </c>
      <c r="C573" s="576" t="s">
        <v>94</v>
      </c>
      <c r="D573" s="576">
        <v>5173</v>
      </c>
      <c r="E573" s="576" t="s">
        <v>358</v>
      </c>
      <c r="F573" s="576"/>
      <c r="G573" s="578">
        <v>2</v>
      </c>
      <c r="H573" s="578">
        <v>2</v>
      </c>
      <c r="I573" s="578">
        <v>1</v>
      </c>
      <c r="J573" s="579">
        <f t="shared" si="16"/>
        <v>50</v>
      </c>
      <c r="K573" s="579">
        <f t="shared" si="17"/>
        <v>50</v>
      </c>
    </row>
    <row r="574" spans="1:11" s="566" customFormat="1" ht="12.75" outlineLevel="2">
      <c r="A574" s="576"/>
      <c r="B574" s="594" t="s">
        <v>554</v>
      </c>
      <c r="C574" s="576"/>
      <c r="D574" s="576"/>
      <c r="E574" s="576"/>
      <c r="F574" s="576"/>
      <c r="G574" s="581">
        <f>SUBTOTAL(9,G561:G573)</f>
        <v>1263</v>
      </c>
      <c r="H574" s="581">
        <f>SUBTOTAL(9,H561:H573)</f>
        <v>1226</v>
      </c>
      <c r="I574" s="581">
        <f>SUBTOTAL(9,I561:I573)</f>
        <v>1095</v>
      </c>
      <c r="J574" s="582">
        <f t="shared" si="16"/>
        <v>86.69833729216153</v>
      </c>
      <c r="K574" s="582">
        <f t="shared" si="17"/>
        <v>89.31484502446982</v>
      </c>
    </row>
    <row r="575" spans="1:11" s="566" customFormat="1" ht="12.75" outlineLevel="3">
      <c r="A575" s="576">
        <v>7400</v>
      </c>
      <c r="B575" s="576">
        <v>3113</v>
      </c>
      <c r="C575" s="576" t="s">
        <v>74</v>
      </c>
      <c r="D575" s="576">
        <v>5137</v>
      </c>
      <c r="E575" s="576" t="s">
        <v>348</v>
      </c>
      <c r="F575" s="576"/>
      <c r="G575" s="578">
        <v>5000</v>
      </c>
      <c r="H575" s="578">
        <v>5000</v>
      </c>
      <c r="I575" s="578">
        <v>5000</v>
      </c>
      <c r="J575" s="579">
        <f t="shared" si="16"/>
        <v>100</v>
      </c>
      <c r="K575" s="579">
        <f t="shared" si="17"/>
        <v>100</v>
      </c>
    </row>
    <row r="576" spans="1:11" s="566" customFormat="1" ht="12.75" outlineLevel="3">
      <c r="A576" s="576">
        <v>7400</v>
      </c>
      <c r="B576" s="576">
        <v>3113</v>
      </c>
      <c r="C576" s="576" t="s">
        <v>74</v>
      </c>
      <c r="D576" s="576">
        <v>5164</v>
      </c>
      <c r="E576" s="576" t="s">
        <v>354</v>
      </c>
      <c r="F576" s="576"/>
      <c r="G576" s="578">
        <v>1150</v>
      </c>
      <c r="H576" s="578">
        <v>1320</v>
      </c>
      <c r="I576" s="578">
        <v>1320</v>
      </c>
      <c r="J576" s="579">
        <f t="shared" si="16"/>
        <v>114.78260869565217</v>
      </c>
      <c r="K576" s="579">
        <f t="shared" si="17"/>
        <v>100</v>
      </c>
    </row>
    <row r="577" spans="1:11" s="566" customFormat="1" ht="12.75" outlineLevel="3">
      <c r="A577" s="576">
        <v>7400</v>
      </c>
      <c r="B577" s="576">
        <v>3113</v>
      </c>
      <c r="C577" s="576" t="s">
        <v>74</v>
      </c>
      <c r="D577" s="576">
        <v>5166</v>
      </c>
      <c r="E577" s="576" t="s">
        <v>355</v>
      </c>
      <c r="F577" s="576"/>
      <c r="G577" s="578">
        <v>300</v>
      </c>
      <c r="H577" s="578">
        <v>300</v>
      </c>
      <c r="I577" s="578">
        <v>175</v>
      </c>
      <c r="J577" s="579">
        <f t="shared" si="16"/>
        <v>58.333333333333336</v>
      </c>
      <c r="K577" s="579">
        <f t="shared" si="17"/>
        <v>58.333333333333336</v>
      </c>
    </row>
    <row r="578" spans="1:11" s="566" customFormat="1" ht="12.75" outlineLevel="3">
      <c r="A578" s="617">
        <v>7400</v>
      </c>
      <c r="B578" s="617">
        <v>3113</v>
      </c>
      <c r="C578" s="617" t="s">
        <v>74</v>
      </c>
      <c r="D578" s="617">
        <v>5169</v>
      </c>
      <c r="E578" s="576" t="s">
        <v>330</v>
      </c>
      <c r="F578" s="617"/>
      <c r="G578" s="618">
        <v>3500</v>
      </c>
      <c r="H578" s="618">
        <v>1308</v>
      </c>
      <c r="I578" s="618">
        <v>1349</v>
      </c>
      <c r="J578" s="579">
        <f t="shared" si="16"/>
        <v>38.542857142857144</v>
      </c>
      <c r="K578" s="579">
        <f t="shared" si="17"/>
        <v>103.13455657492354</v>
      </c>
    </row>
    <row r="579" spans="1:11" s="566" customFormat="1" ht="12.75" outlineLevel="3">
      <c r="A579" s="617">
        <v>7400</v>
      </c>
      <c r="B579" s="617">
        <v>3113</v>
      </c>
      <c r="C579" s="617" t="s">
        <v>74</v>
      </c>
      <c r="D579" s="617">
        <v>5331</v>
      </c>
      <c r="E579" s="583" t="s">
        <v>409</v>
      </c>
      <c r="F579" s="583"/>
      <c r="G579" s="618"/>
      <c r="H579" s="618">
        <v>592</v>
      </c>
      <c r="I579" s="618">
        <v>592</v>
      </c>
      <c r="J579" s="579"/>
      <c r="K579" s="579">
        <f t="shared" si="17"/>
        <v>100</v>
      </c>
    </row>
    <row r="580" spans="1:11" s="566" customFormat="1" ht="12.75" outlineLevel="2">
      <c r="A580" s="617"/>
      <c r="B580" s="619" t="s">
        <v>555</v>
      </c>
      <c r="C580" s="617"/>
      <c r="D580" s="617"/>
      <c r="E580" s="583"/>
      <c r="F580" s="583"/>
      <c r="G580" s="581">
        <f>SUBTOTAL(9,G575:G579)</f>
        <v>9950</v>
      </c>
      <c r="H580" s="581">
        <f>SUBTOTAL(9,H575:H579)</f>
        <v>8520</v>
      </c>
      <c r="I580" s="581">
        <f>SUBTOTAL(9,I575:I579)</f>
        <v>8436</v>
      </c>
      <c r="J580" s="582">
        <f>+I580/G580*100</f>
        <v>84.78391959798995</v>
      </c>
      <c r="K580" s="582">
        <f t="shared" si="17"/>
        <v>99.01408450704226</v>
      </c>
    </row>
    <row r="581" spans="1:11" s="566" customFormat="1" ht="12.75" outlineLevel="3">
      <c r="A581" s="576">
        <v>7400</v>
      </c>
      <c r="B581" s="576">
        <v>3141</v>
      </c>
      <c r="C581" s="585" t="s">
        <v>217</v>
      </c>
      <c r="D581" s="576">
        <v>5131</v>
      </c>
      <c r="E581" s="576" t="s">
        <v>522</v>
      </c>
      <c r="F581" s="576"/>
      <c r="G581" s="578">
        <v>270</v>
      </c>
      <c r="H581" s="578">
        <v>270</v>
      </c>
      <c r="I581" s="578">
        <v>209</v>
      </c>
      <c r="J581" s="579">
        <f t="shared" si="16"/>
        <v>77.4074074074074</v>
      </c>
      <c r="K581" s="579">
        <f t="shared" si="17"/>
        <v>77.4074074074074</v>
      </c>
    </row>
    <row r="582" spans="1:11" s="566" customFormat="1" ht="12.75" outlineLevel="3">
      <c r="A582" s="576">
        <v>7400</v>
      </c>
      <c r="B582" s="576">
        <v>3141</v>
      </c>
      <c r="C582" s="585" t="s">
        <v>217</v>
      </c>
      <c r="D582" s="576">
        <v>5134</v>
      </c>
      <c r="E582" s="576" t="s">
        <v>347</v>
      </c>
      <c r="F582" s="576"/>
      <c r="G582" s="578"/>
      <c r="H582" s="578"/>
      <c r="I582" s="578">
        <v>1</v>
      </c>
      <c r="J582" s="579"/>
      <c r="K582" s="579"/>
    </row>
    <row r="583" spans="1:11" s="566" customFormat="1" ht="12.75" outlineLevel="3">
      <c r="A583" s="576">
        <v>7400</v>
      </c>
      <c r="B583" s="576">
        <v>3141</v>
      </c>
      <c r="C583" s="585" t="s">
        <v>217</v>
      </c>
      <c r="D583" s="576">
        <v>5137</v>
      </c>
      <c r="E583" s="576" t="s">
        <v>348</v>
      </c>
      <c r="F583" s="576"/>
      <c r="G583" s="578">
        <v>7000</v>
      </c>
      <c r="H583" s="578">
        <v>4264</v>
      </c>
      <c r="I583" s="578">
        <v>4273</v>
      </c>
      <c r="J583" s="579">
        <f t="shared" si="16"/>
        <v>61.042857142857144</v>
      </c>
      <c r="K583" s="579">
        <f t="shared" si="17"/>
        <v>100.21106941838649</v>
      </c>
    </row>
    <row r="584" spans="1:11" s="566" customFormat="1" ht="12.75" outlineLevel="3">
      <c r="A584" s="576">
        <v>7400</v>
      </c>
      <c r="B584" s="576">
        <v>3141</v>
      </c>
      <c r="C584" s="585" t="s">
        <v>217</v>
      </c>
      <c r="D584" s="576">
        <v>5139</v>
      </c>
      <c r="E584" s="576" t="s">
        <v>329</v>
      </c>
      <c r="F584" s="576"/>
      <c r="G584" s="578">
        <v>30</v>
      </c>
      <c r="H584" s="578">
        <v>30</v>
      </c>
      <c r="I584" s="578">
        <v>33</v>
      </c>
      <c r="J584" s="579">
        <f t="shared" si="16"/>
        <v>110.00000000000001</v>
      </c>
      <c r="K584" s="579">
        <f t="shared" si="17"/>
        <v>110.00000000000001</v>
      </c>
    </row>
    <row r="585" spans="1:11" s="566" customFormat="1" ht="12.75" outlineLevel="3">
      <c r="A585" s="576">
        <v>7400</v>
      </c>
      <c r="B585" s="576">
        <v>3141</v>
      </c>
      <c r="C585" s="585" t="s">
        <v>217</v>
      </c>
      <c r="D585" s="576">
        <v>5161</v>
      </c>
      <c r="E585" s="576" t="s">
        <v>351</v>
      </c>
      <c r="F585" s="576"/>
      <c r="G585" s="578">
        <v>4</v>
      </c>
      <c r="H585" s="578">
        <v>4</v>
      </c>
      <c r="I585" s="578">
        <v>1</v>
      </c>
      <c r="J585" s="579">
        <f t="shared" si="16"/>
        <v>25</v>
      </c>
      <c r="K585" s="579">
        <f t="shared" si="17"/>
        <v>25</v>
      </c>
    </row>
    <row r="586" spans="1:11" s="566" customFormat="1" ht="12.75" outlineLevel="3">
      <c r="A586" s="576">
        <v>7400</v>
      </c>
      <c r="B586" s="576">
        <v>3141</v>
      </c>
      <c r="C586" s="585" t="s">
        <v>217</v>
      </c>
      <c r="D586" s="576">
        <v>5162</v>
      </c>
      <c r="E586" s="585" t="s">
        <v>352</v>
      </c>
      <c r="F586" s="576"/>
      <c r="G586" s="578">
        <v>13</v>
      </c>
      <c r="H586" s="578">
        <v>13</v>
      </c>
      <c r="I586" s="578">
        <v>11</v>
      </c>
      <c r="J586" s="579">
        <f t="shared" si="16"/>
        <v>84.61538461538461</v>
      </c>
      <c r="K586" s="579">
        <f t="shared" si="17"/>
        <v>84.61538461538461</v>
      </c>
    </row>
    <row r="587" spans="1:11" s="566" customFormat="1" ht="12.75" outlineLevel="3">
      <c r="A587" s="576">
        <v>7400</v>
      </c>
      <c r="B587" s="576">
        <v>3141</v>
      </c>
      <c r="C587" s="585" t="s">
        <v>217</v>
      </c>
      <c r="D587" s="576">
        <v>5163</v>
      </c>
      <c r="E587" s="576" t="s">
        <v>353</v>
      </c>
      <c r="F587" s="576"/>
      <c r="G587" s="578">
        <v>8</v>
      </c>
      <c r="H587" s="578">
        <v>8</v>
      </c>
      <c r="I587" s="578">
        <v>9</v>
      </c>
      <c r="J587" s="579">
        <f t="shared" si="16"/>
        <v>112.5</v>
      </c>
      <c r="K587" s="579">
        <f t="shared" si="17"/>
        <v>112.5</v>
      </c>
    </row>
    <row r="588" spans="1:11" s="566" customFormat="1" ht="12.75" outlineLevel="3">
      <c r="A588" s="576">
        <v>7400</v>
      </c>
      <c r="B588" s="576">
        <v>3141</v>
      </c>
      <c r="C588" s="585" t="s">
        <v>217</v>
      </c>
      <c r="D588" s="576">
        <v>5169</v>
      </c>
      <c r="E588" s="576" t="s">
        <v>330</v>
      </c>
      <c r="F588" s="576"/>
      <c r="G588" s="578">
        <v>30</v>
      </c>
      <c r="H588" s="578">
        <v>70</v>
      </c>
      <c r="I588" s="578">
        <v>41</v>
      </c>
      <c r="J588" s="579">
        <f t="shared" si="16"/>
        <v>136.66666666666666</v>
      </c>
      <c r="K588" s="579">
        <f t="shared" si="17"/>
        <v>58.57142857142858</v>
      </c>
    </row>
    <row r="589" spans="1:11" s="566" customFormat="1" ht="12.75" outlineLevel="3">
      <c r="A589" s="576">
        <v>7400</v>
      </c>
      <c r="B589" s="576">
        <v>3141</v>
      </c>
      <c r="C589" s="585" t="s">
        <v>217</v>
      </c>
      <c r="D589" s="576">
        <v>5171</v>
      </c>
      <c r="E589" s="576" t="s">
        <v>357</v>
      </c>
      <c r="F589" s="576"/>
      <c r="G589" s="578">
        <v>14</v>
      </c>
      <c r="H589" s="578">
        <v>14</v>
      </c>
      <c r="I589" s="578">
        <v>16</v>
      </c>
      <c r="J589" s="579">
        <f t="shared" si="16"/>
        <v>114.28571428571428</v>
      </c>
      <c r="K589" s="579">
        <f t="shared" si="17"/>
        <v>114.28571428571428</v>
      </c>
    </row>
    <row r="590" spans="1:11" s="566" customFormat="1" ht="12.75" outlineLevel="3">
      <c r="A590" s="576">
        <v>7400</v>
      </c>
      <c r="B590" s="576">
        <v>3141</v>
      </c>
      <c r="C590" s="585" t="s">
        <v>217</v>
      </c>
      <c r="D590" s="576">
        <v>5173</v>
      </c>
      <c r="E590" s="576" t="s">
        <v>358</v>
      </c>
      <c r="F590" s="576"/>
      <c r="G590" s="578">
        <v>1</v>
      </c>
      <c r="H590" s="578">
        <v>1</v>
      </c>
      <c r="I590" s="578"/>
      <c r="J590" s="579"/>
      <c r="K590" s="579"/>
    </row>
    <row r="591" spans="1:11" s="566" customFormat="1" ht="12.75" outlineLevel="2">
      <c r="A591" s="576"/>
      <c r="B591" s="594" t="s">
        <v>556</v>
      </c>
      <c r="C591" s="585"/>
      <c r="D591" s="576"/>
      <c r="E591" s="576"/>
      <c r="F591" s="576"/>
      <c r="G591" s="581">
        <f>SUBTOTAL(9,G581:G590)</f>
        <v>7370</v>
      </c>
      <c r="H591" s="581">
        <f>SUBTOTAL(9,H581:H590)</f>
        <v>4674</v>
      </c>
      <c r="I591" s="581">
        <f>SUBTOTAL(9,I581:I590)</f>
        <v>4594</v>
      </c>
      <c r="J591" s="582">
        <f>+I591/G591*100</f>
        <v>62.33378561736771</v>
      </c>
      <c r="K591" s="582">
        <f>+I591/H591*100</f>
        <v>98.28840393667095</v>
      </c>
    </row>
    <row r="592" spans="1:11" s="566" customFormat="1" ht="12.75" outlineLevel="3">
      <c r="A592" s="576">
        <v>7400</v>
      </c>
      <c r="B592" s="576">
        <v>3145</v>
      </c>
      <c r="C592" s="585" t="s">
        <v>218</v>
      </c>
      <c r="D592" s="576">
        <v>5331</v>
      </c>
      <c r="E592" s="583" t="s">
        <v>409</v>
      </c>
      <c r="F592" s="576"/>
      <c r="G592" s="578">
        <v>2320</v>
      </c>
      <c r="H592" s="578">
        <v>2571</v>
      </c>
      <c r="I592" s="578">
        <v>2571</v>
      </c>
      <c r="J592" s="579">
        <f t="shared" si="16"/>
        <v>110.81896551724138</v>
      </c>
      <c r="K592" s="579">
        <f t="shared" si="17"/>
        <v>100</v>
      </c>
    </row>
    <row r="593" spans="1:11" s="566" customFormat="1" ht="12.75" outlineLevel="2">
      <c r="A593" s="576"/>
      <c r="B593" s="594" t="s">
        <v>557</v>
      </c>
      <c r="C593" s="585"/>
      <c r="D593" s="576"/>
      <c r="E593" s="583"/>
      <c r="F593" s="576"/>
      <c r="G593" s="581">
        <f>SUBTOTAL(9,G592:G592)</f>
        <v>2320</v>
      </c>
      <c r="H593" s="581">
        <f>SUBTOTAL(9,H592:H592)</f>
        <v>2571</v>
      </c>
      <c r="I593" s="581">
        <f>SUBTOTAL(9,I592:I592)</f>
        <v>2571</v>
      </c>
      <c r="J593" s="582">
        <f t="shared" si="16"/>
        <v>110.81896551724138</v>
      </c>
      <c r="K593" s="582">
        <f t="shared" si="17"/>
        <v>100</v>
      </c>
    </row>
    <row r="594" spans="1:11" s="566" customFormat="1" ht="12.75" outlineLevel="3">
      <c r="A594" s="576">
        <v>7400</v>
      </c>
      <c r="B594" s="576">
        <v>3149</v>
      </c>
      <c r="C594" s="585" t="s">
        <v>306</v>
      </c>
      <c r="D594" s="576">
        <v>5139</v>
      </c>
      <c r="E594" s="576" t="s">
        <v>329</v>
      </c>
      <c r="F594" s="576"/>
      <c r="G594" s="578"/>
      <c r="H594" s="578">
        <v>10</v>
      </c>
      <c r="I594" s="578">
        <v>10</v>
      </c>
      <c r="J594" s="579"/>
      <c r="K594" s="579">
        <f t="shared" si="17"/>
        <v>100</v>
      </c>
    </row>
    <row r="595" spans="1:11" s="566" customFormat="1" ht="12.75" outlineLevel="3">
      <c r="A595" s="576">
        <v>7400</v>
      </c>
      <c r="B595" s="576">
        <v>3149</v>
      </c>
      <c r="C595" s="585" t="s">
        <v>306</v>
      </c>
      <c r="D595" s="576">
        <v>5151</v>
      </c>
      <c r="E595" s="576" t="s">
        <v>386</v>
      </c>
      <c r="F595" s="576"/>
      <c r="G595" s="578">
        <v>33</v>
      </c>
      <c r="H595" s="578">
        <v>33</v>
      </c>
      <c r="I595" s="578">
        <v>34</v>
      </c>
      <c r="J595" s="579">
        <f t="shared" si="16"/>
        <v>103.03030303030303</v>
      </c>
      <c r="K595" s="579">
        <f t="shared" si="17"/>
        <v>103.03030303030303</v>
      </c>
    </row>
    <row r="596" spans="1:11" s="566" customFormat="1" ht="12.75" outlineLevel="3">
      <c r="A596" s="576">
        <v>7400</v>
      </c>
      <c r="B596" s="576">
        <v>3149</v>
      </c>
      <c r="C596" s="585" t="s">
        <v>306</v>
      </c>
      <c r="D596" s="576">
        <v>5154</v>
      </c>
      <c r="E596" s="576" t="s">
        <v>388</v>
      </c>
      <c r="F596" s="576"/>
      <c r="G596" s="578">
        <v>150</v>
      </c>
      <c r="H596" s="578">
        <v>150</v>
      </c>
      <c r="I596" s="578">
        <v>89</v>
      </c>
      <c r="J596" s="579">
        <f t="shared" si="16"/>
        <v>59.333333333333336</v>
      </c>
      <c r="K596" s="579">
        <f t="shared" si="17"/>
        <v>59.333333333333336</v>
      </c>
    </row>
    <row r="597" spans="1:11" s="566" customFormat="1" ht="12.75" outlineLevel="3">
      <c r="A597" s="576">
        <v>7400</v>
      </c>
      <c r="B597" s="576">
        <v>3149</v>
      </c>
      <c r="C597" s="585" t="s">
        <v>306</v>
      </c>
      <c r="D597" s="576">
        <v>5162</v>
      </c>
      <c r="E597" s="585" t="s">
        <v>352</v>
      </c>
      <c r="F597" s="576"/>
      <c r="G597" s="578">
        <v>40</v>
      </c>
      <c r="H597" s="578">
        <v>40</v>
      </c>
      <c r="I597" s="578">
        <v>25</v>
      </c>
      <c r="J597" s="579">
        <f t="shared" si="16"/>
        <v>62.5</v>
      </c>
      <c r="K597" s="579">
        <f t="shared" si="17"/>
        <v>62.5</v>
      </c>
    </row>
    <row r="598" spans="1:11" s="566" customFormat="1" ht="12.75" outlineLevel="3">
      <c r="A598" s="576">
        <v>7400</v>
      </c>
      <c r="B598" s="576">
        <v>3149</v>
      </c>
      <c r="C598" s="585" t="s">
        <v>306</v>
      </c>
      <c r="D598" s="576">
        <v>5164</v>
      </c>
      <c r="E598" s="576" t="s">
        <v>354</v>
      </c>
      <c r="F598" s="576"/>
      <c r="G598" s="578">
        <v>17</v>
      </c>
      <c r="H598" s="578">
        <v>17</v>
      </c>
      <c r="I598" s="578">
        <v>9</v>
      </c>
      <c r="J598" s="579">
        <f t="shared" si="16"/>
        <v>52.94117647058824</v>
      </c>
      <c r="K598" s="579">
        <f t="shared" si="17"/>
        <v>52.94117647058824</v>
      </c>
    </row>
    <row r="599" spans="1:11" s="566" customFormat="1" ht="12.75" outlineLevel="3">
      <c r="A599" s="576">
        <v>7400</v>
      </c>
      <c r="B599" s="576">
        <v>3149</v>
      </c>
      <c r="C599" s="585" t="s">
        <v>306</v>
      </c>
      <c r="D599" s="576">
        <v>5169</v>
      </c>
      <c r="E599" s="576" t="s">
        <v>330</v>
      </c>
      <c r="F599" s="576"/>
      <c r="G599" s="578">
        <v>500</v>
      </c>
      <c r="H599" s="578">
        <v>477</v>
      </c>
      <c r="I599" s="578">
        <v>427</v>
      </c>
      <c r="J599" s="579">
        <f t="shared" si="16"/>
        <v>85.39999999999999</v>
      </c>
      <c r="K599" s="579">
        <f t="shared" si="17"/>
        <v>89.51781970649894</v>
      </c>
    </row>
    <row r="600" spans="1:11" s="566" customFormat="1" ht="12.75" outlineLevel="3">
      <c r="A600" s="576">
        <v>7400</v>
      </c>
      <c r="B600" s="576">
        <v>3149</v>
      </c>
      <c r="C600" s="585" t="s">
        <v>306</v>
      </c>
      <c r="D600" s="576">
        <v>5174</v>
      </c>
      <c r="E600" s="576" t="s">
        <v>377</v>
      </c>
      <c r="F600" s="576"/>
      <c r="G600" s="578">
        <v>50</v>
      </c>
      <c r="H600" s="578">
        <v>50</v>
      </c>
      <c r="I600" s="578">
        <v>43</v>
      </c>
      <c r="J600" s="579">
        <f t="shared" si="16"/>
        <v>86</v>
      </c>
      <c r="K600" s="579">
        <f t="shared" si="17"/>
        <v>86</v>
      </c>
    </row>
    <row r="601" spans="1:11" s="566" customFormat="1" ht="12.75" outlineLevel="3">
      <c r="A601" s="576">
        <v>7400</v>
      </c>
      <c r="B601" s="576">
        <v>3149</v>
      </c>
      <c r="C601" s="585" t="s">
        <v>306</v>
      </c>
      <c r="D601" s="576">
        <v>5175</v>
      </c>
      <c r="E601" s="576" t="s">
        <v>359</v>
      </c>
      <c r="F601" s="576"/>
      <c r="G601" s="578"/>
      <c r="H601" s="578">
        <v>13</v>
      </c>
      <c r="I601" s="578">
        <v>13</v>
      </c>
      <c r="J601" s="579"/>
      <c r="K601" s="579">
        <f t="shared" si="17"/>
        <v>100</v>
      </c>
    </row>
    <row r="602" spans="1:11" s="566" customFormat="1" ht="12.75" outlineLevel="2">
      <c r="A602" s="576"/>
      <c r="B602" s="594" t="s">
        <v>558</v>
      </c>
      <c r="C602" s="585"/>
      <c r="D602" s="576"/>
      <c r="E602" s="576"/>
      <c r="F602" s="576"/>
      <c r="G602" s="581">
        <f>SUBTOTAL(9,G594:G601)</f>
        <v>790</v>
      </c>
      <c r="H602" s="581">
        <f>SUBTOTAL(9,H594:H601)</f>
        <v>790</v>
      </c>
      <c r="I602" s="581">
        <f>SUBTOTAL(9,I594:I601)</f>
        <v>650</v>
      </c>
      <c r="J602" s="582">
        <f>+I602/G602*100</f>
        <v>82.27848101265823</v>
      </c>
      <c r="K602" s="582">
        <f t="shared" si="17"/>
        <v>82.27848101265823</v>
      </c>
    </row>
    <row r="603" spans="1:11" s="566" customFormat="1" ht="12.75" outlineLevel="3">
      <c r="A603" s="576">
        <v>7400</v>
      </c>
      <c r="B603" s="576">
        <v>3419</v>
      </c>
      <c r="C603" s="576" t="s">
        <v>559</v>
      </c>
      <c r="D603" s="576">
        <v>5137</v>
      </c>
      <c r="E603" s="576" t="s">
        <v>348</v>
      </c>
      <c r="F603" s="576"/>
      <c r="G603" s="578">
        <v>5000</v>
      </c>
      <c r="H603" s="578">
        <v>4824</v>
      </c>
      <c r="I603" s="578">
        <v>4825</v>
      </c>
      <c r="J603" s="579">
        <f t="shared" si="16"/>
        <v>96.5</v>
      </c>
      <c r="K603" s="579">
        <f t="shared" si="17"/>
        <v>100.02072968490879</v>
      </c>
    </row>
    <row r="604" spans="1:11" s="566" customFormat="1" ht="12.75" outlineLevel="3">
      <c r="A604" s="576">
        <v>7400</v>
      </c>
      <c r="B604" s="576">
        <v>3419</v>
      </c>
      <c r="C604" s="576" t="s">
        <v>559</v>
      </c>
      <c r="D604" s="576">
        <v>5172</v>
      </c>
      <c r="E604" s="576" t="s">
        <v>376</v>
      </c>
      <c r="F604" s="576"/>
      <c r="G604" s="578"/>
      <c r="H604" s="578">
        <v>10</v>
      </c>
      <c r="I604" s="578">
        <v>9</v>
      </c>
      <c r="J604" s="579"/>
      <c r="K604" s="579">
        <f t="shared" si="17"/>
        <v>90</v>
      </c>
    </row>
    <row r="605" spans="1:11" s="566" customFormat="1" ht="12.75" outlineLevel="3">
      <c r="A605" s="576">
        <v>7400</v>
      </c>
      <c r="B605" s="576">
        <v>3419</v>
      </c>
      <c r="C605" s="576" t="s">
        <v>559</v>
      </c>
      <c r="D605" s="576">
        <v>5175</v>
      </c>
      <c r="E605" s="576" t="s">
        <v>359</v>
      </c>
      <c r="F605" s="576"/>
      <c r="G605" s="578"/>
      <c r="H605" s="578">
        <v>11</v>
      </c>
      <c r="I605" s="578">
        <v>11</v>
      </c>
      <c r="J605" s="579"/>
      <c r="K605" s="579">
        <f t="shared" si="17"/>
        <v>100</v>
      </c>
    </row>
    <row r="606" spans="1:11" s="566" customFormat="1" ht="12.75" outlineLevel="3">
      <c r="A606" s="576">
        <v>7400</v>
      </c>
      <c r="B606" s="576">
        <v>3419</v>
      </c>
      <c r="C606" s="576" t="s">
        <v>559</v>
      </c>
      <c r="D606" s="576">
        <v>5213</v>
      </c>
      <c r="E606" s="585" t="s">
        <v>433</v>
      </c>
      <c r="F606" s="576"/>
      <c r="G606" s="578"/>
      <c r="H606" s="578">
        <v>1015</v>
      </c>
      <c r="I606" s="578">
        <v>1005</v>
      </c>
      <c r="J606" s="579"/>
      <c r="K606" s="579">
        <f t="shared" si="17"/>
        <v>99.01477832512316</v>
      </c>
    </row>
    <row r="607" spans="1:11" s="566" customFormat="1" ht="12.75" outlineLevel="3">
      <c r="A607" s="576">
        <v>7400</v>
      </c>
      <c r="B607" s="576">
        <v>3419</v>
      </c>
      <c r="C607" s="576" t="s">
        <v>559</v>
      </c>
      <c r="D607" s="576">
        <v>5219</v>
      </c>
      <c r="E607" s="576" t="s">
        <v>560</v>
      </c>
      <c r="F607" s="576"/>
      <c r="G607" s="578">
        <v>4000</v>
      </c>
      <c r="H607" s="578">
        <v>4000</v>
      </c>
      <c r="I607" s="578">
        <v>4000</v>
      </c>
      <c r="J607" s="579">
        <f t="shared" si="16"/>
        <v>100</v>
      </c>
      <c r="K607" s="579">
        <f t="shared" si="17"/>
        <v>100</v>
      </c>
    </row>
    <row r="608" spans="1:11" s="566" customFormat="1" ht="12.75" outlineLevel="3">
      <c r="A608" s="576">
        <v>7400</v>
      </c>
      <c r="B608" s="576">
        <v>3419</v>
      </c>
      <c r="C608" s="576" t="s">
        <v>559</v>
      </c>
      <c r="D608" s="576">
        <v>5221</v>
      </c>
      <c r="E608" s="585" t="s">
        <v>427</v>
      </c>
      <c r="F608" s="583"/>
      <c r="G608" s="578"/>
      <c r="H608" s="578">
        <v>40</v>
      </c>
      <c r="I608" s="578">
        <v>40</v>
      </c>
      <c r="J608" s="579"/>
      <c r="K608" s="579">
        <f t="shared" si="17"/>
        <v>100</v>
      </c>
    </row>
    <row r="609" spans="1:11" s="566" customFormat="1" ht="12.75" outlineLevel="3">
      <c r="A609" s="576">
        <v>7400</v>
      </c>
      <c r="B609" s="576">
        <v>3419</v>
      </c>
      <c r="C609" s="576" t="s">
        <v>559</v>
      </c>
      <c r="D609" s="576">
        <v>5222</v>
      </c>
      <c r="E609" s="583" t="s">
        <v>428</v>
      </c>
      <c r="F609" s="576"/>
      <c r="G609" s="578">
        <v>15800</v>
      </c>
      <c r="H609" s="578">
        <v>19395</v>
      </c>
      <c r="I609" s="578">
        <v>19405</v>
      </c>
      <c r="J609" s="579">
        <f t="shared" si="16"/>
        <v>122.81645569620254</v>
      </c>
      <c r="K609" s="579">
        <f t="shared" si="17"/>
        <v>100.05155968032997</v>
      </c>
    </row>
    <row r="610" spans="1:11" s="566" customFormat="1" ht="12.75" outlineLevel="3">
      <c r="A610" s="576">
        <v>7400</v>
      </c>
      <c r="B610" s="576">
        <v>3419</v>
      </c>
      <c r="C610" s="576" t="s">
        <v>559</v>
      </c>
      <c r="D610" s="576">
        <v>5229</v>
      </c>
      <c r="E610" s="577" t="s">
        <v>363</v>
      </c>
      <c r="F610" s="576"/>
      <c r="G610" s="578"/>
      <c r="H610" s="578">
        <v>10</v>
      </c>
      <c r="I610" s="578">
        <v>10</v>
      </c>
      <c r="J610" s="579"/>
      <c r="K610" s="579">
        <f t="shared" si="17"/>
        <v>100</v>
      </c>
    </row>
    <row r="611" spans="1:11" s="566" customFormat="1" ht="12.75" outlineLevel="3">
      <c r="A611" s="576">
        <v>7400</v>
      </c>
      <c r="B611" s="576">
        <v>3419</v>
      </c>
      <c r="C611" s="576" t="s">
        <v>559</v>
      </c>
      <c r="D611" s="576">
        <v>5331</v>
      </c>
      <c r="E611" s="583" t="s">
        <v>409</v>
      </c>
      <c r="F611" s="576"/>
      <c r="G611" s="578">
        <v>16600</v>
      </c>
      <c r="H611" s="578">
        <v>17806</v>
      </c>
      <c r="I611" s="578">
        <v>17806</v>
      </c>
      <c r="J611" s="579">
        <f t="shared" si="16"/>
        <v>107.26506024096385</v>
      </c>
      <c r="K611" s="579">
        <f t="shared" si="17"/>
        <v>100</v>
      </c>
    </row>
    <row r="612" spans="1:11" s="566" customFormat="1" ht="12.75" outlineLevel="3">
      <c r="A612" s="576">
        <v>7400</v>
      </c>
      <c r="B612" s="576">
        <v>3419</v>
      </c>
      <c r="C612" s="576" t="s">
        <v>559</v>
      </c>
      <c r="D612" s="576">
        <v>5339</v>
      </c>
      <c r="E612" s="583" t="s">
        <v>493</v>
      </c>
      <c r="F612" s="576"/>
      <c r="G612" s="578"/>
      <c r="H612" s="578">
        <v>12</v>
      </c>
      <c r="I612" s="578">
        <v>12</v>
      </c>
      <c r="J612" s="579"/>
      <c r="K612" s="579">
        <f aca="true" t="shared" si="18" ref="K612:K672">+I612/H612*100</f>
        <v>100</v>
      </c>
    </row>
    <row r="613" spans="1:11" s="566" customFormat="1" ht="12.75" outlineLevel="3">
      <c r="A613" s="576">
        <v>7400</v>
      </c>
      <c r="B613" s="576">
        <v>3419</v>
      </c>
      <c r="C613" s="576" t="s">
        <v>559</v>
      </c>
      <c r="D613" s="576">
        <v>5493</v>
      </c>
      <c r="E613" s="583" t="s">
        <v>561</v>
      </c>
      <c r="F613" s="576"/>
      <c r="G613" s="578"/>
      <c r="H613" s="578">
        <v>68</v>
      </c>
      <c r="I613" s="578">
        <v>68</v>
      </c>
      <c r="J613" s="579"/>
      <c r="K613" s="579">
        <f t="shared" si="18"/>
        <v>100</v>
      </c>
    </row>
    <row r="614" spans="1:11" s="566" customFormat="1" ht="12.75" outlineLevel="2">
      <c r="A614" s="576"/>
      <c r="B614" s="594" t="s">
        <v>562</v>
      </c>
      <c r="C614" s="576"/>
      <c r="D614" s="576"/>
      <c r="E614" s="583"/>
      <c r="F614" s="576"/>
      <c r="G614" s="581">
        <f>SUBTOTAL(9,G603:G613)</f>
        <v>41400</v>
      </c>
      <c r="H614" s="581">
        <f>SUBTOTAL(9,H603:H613)</f>
        <v>47191</v>
      </c>
      <c r="I614" s="581">
        <f>SUBTOTAL(9,I603:I613)</f>
        <v>47191</v>
      </c>
      <c r="J614" s="582">
        <f>+I614/G614*100</f>
        <v>113.98792270531402</v>
      </c>
      <c r="K614" s="582">
        <f t="shared" si="18"/>
        <v>100</v>
      </c>
    </row>
    <row r="615" spans="1:11" s="566" customFormat="1" ht="12.75" outlineLevel="3">
      <c r="A615" s="576">
        <v>7400</v>
      </c>
      <c r="B615" s="576">
        <v>3421</v>
      </c>
      <c r="C615" s="576" t="s">
        <v>307</v>
      </c>
      <c r="D615" s="576">
        <v>5137</v>
      </c>
      <c r="E615" s="576" t="s">
        <v>348</v>
      </c>
      <c r="F615" s="576"/>
      <c r="G615" s="578"/>
      <c r="H615" s="578">
        <v>100</v>
      </c>
      <c r="I615" s="578">
        <v>100</v>
      </c>
      <c r="J615" s="579"/>
      <c r="K615" s="579">
        <f t="shared" si="18"/>
        <v>100</v>
      </c>
    </row>
    <row r="616" spans="1:11" s="566" customFormat="1" ht="12.75" outlineLevel="3">
      <c r="A616" s="576">
        <v>7400</v>
      </c>
      <c r="B616" s="576">
        <v>3421</v>
      </c>
      <c r="C616" s="576" t="s">
        <v>307</v>
      </c>
      <c r="D616" s="576">
        <v>5221</v>
      </c>
      <c r="E616" s="585" t="s">
        <v>427</v>
      </c>
      <c r="F616" s="583"/>
      <c r="G616" s="578"/>
      <c r="H616" s="578">
        <v>255</v>
      </c>
      <c r="I616" s="578">
        <v>255</v>
      </c>
      <c r="J616" s="579"/>
      <c r="K616" s="579">
        <f t="shared" si="18"/>
        <v>100</v>
      </c>
    </row>
    <row r="617" spans="1:11" s="566" customFormat="1" ht="12.75" outlineLevel="3">
      <c r="A617" s="576">
        <v>7400</v>
      </c>
      <c r="B617" s="576">
        <v>3421</v>
      </c>
      <c r="C617" s="576" t="s">
        <v>307</v>
      </c>
      <c r="D617" s="576">
        <v>5222</v>
      </c>
      <c r="E617" s="583" t="s">
        <v>428</v>
      </c>
      <c r="F617" s="576"/>
      <c r="G617" s="578">
        <v>6000</v>
      </c>
      <c r="H617" s="578">
        <v>3633</v>
      </c>
      <c r="I617" s="578">
        <v>3633</v>
      </c>
      <c r="J617" s="579">
        <f>+I617/G617*100</f>
        <v>60.550000000000004</v>
      </c>
      <c r="K617" s="579">
        <f t="shared" si="18"/>
        <v>100</v>
      </c>
    </row>
    <row r="618" spans="1:11" s="566" customFormat="1" ht="12.75" outlineLevel="3">
      <c r="A618" s="576">
        <v>7400</v>
      </c>
      <c r="B618" s="576">
        <v>3421</v>
      </c>
      <c r="C618" s="576" t="s">
        <v>307</v>
      </c>
      <c r="D618" s="576">
        <v>5223</v>
      </c>
      <c r="E618" s="576" t="s">
        <v>429</v>
      </c>
      <c r="F618" s="576"/>
      <c r="G618" s="578"/>
      <c r="H618" s="578">
        <v>42</v>
      </c>
      <c r="I618" s="578">
        <v>42</v>
      </c>
      <c r="J618" s="579"/>
      <c r="K618" s="579">
        <f t="shared" si="18"/>
        <v>100</v>
      </c>
    </row>
    <row r="619" spans="1:11" s="566" customFormat="1" ht="12.75" outlineLevel="3">
      <c r="A619" s="576">
        <v>7400</v>
      </c>
      <c r="B619" s="576">
        <v>3421</v>
      </c>
      <c r="C619" s="576" t="s">
        <v>307</v>
      </c>
      <c r="D619" s="576">
        <v>5229</v>
      </c>
      <c r="E619" s="577" t="s">
        <v>363</v>
      </c>
      <c r="F619" s="576"/>
      <c r="G619" s="578">
        <v>700</v>
      </c>
      <c r="H619" s="578"/>
      <c r="I619" s="578"/>
      <c r="J619" s="579"/>
      <c r="K619" s="579"/>
    </row>
    <row r="620" spans="1:11" s="566" customFormat="1" ht="12.75" outlineLevel="3">
      <c r="A620" s="576">
        <v>7400</v>
      </c>
      <c r="B620" s="576">
        <v>3421</v>
      </c>
      <c r="C620" s="576" t="s">
        <v>307</v>
      </c>
      <c r="D620" s="576">
        <v>5339</v>
      </c>
      <c r="E620" s="583" t="s">
        <v>493</v>
      </c>
      <c r="F620" s="583"/>
      <c r="G620" s="578"/>
      <c r="H620" s="578">
        <v>2090</v>
      </c>
      <c r="I620" s="578">
        <v>2090</v>
      </c>
      <c r="J620" s="579"/>
      <c r="K620" s="579">
        <f t="shared" si="18"/>
        <v>100</v>
      </c>
    </row>
    <row r="621" spans="1:11" s="566" customFormat="1" ht="12.75" outlineLevel="2">
      <c r="A621" s="576"/>
      <c r="B621" s="594" t="s">
        <v>563</v>
      </c>
      <c r="C621" s="576"/>
      <c r="D621" s="576"/>
      <c r="E621" s="583"/>
      <c r="F621" s="583"/>
      <c r="G621" s="581">
        <f>SUBTOTAL(9,G615:G620)</f>
        <v>6700</v>
      </c>
      <c r="H621" s="581">
        <f>SUBTOTAL(9,H615:H620)</f>
        <v>6120</v>
      </c>
      <c r="I621" s="581">
        <f>SUBTOTAL(9,I615:I620)</f>
        <v>6120</v>
      </c>
      <c r="J621" s="582">
        <f>+I621/G621*100</f>
        <v>91.34328358208955</v>
      </c>
      <c r="K621" s="582">
        <f t="shared" si="18"/>
        <v>100</v>
      </c>
    </row>
    <row r="622" spans="1:11" s="566" customFormat="1" ht="12.75" outlineLevel="3">
      <c r="A622" s="576">
        <v>7400</v>
      </c>
      <c r="B622" s="576">
        <v>3639</v>
      </c>
      <c r="C622" s="577" t="s">
        <v>77</v>
      </c>
      <c r="D622" s="576">
        <v>5151</v>
      </c>
      <c r="E622" s="583" t="s">
        <v>386</v>
      </c>
      <c r="F622" s="583"/>
      <c r="G622" s="578"/>
      <c r="H622" s="578">
        <v>103</v>
      </c>
      <c r="I622" s="578">
        <v>135</v>
      </c>
      <c r="J622" s="579"/>
      <c r="K622" s="579">
        <f t="shared" si="18"/>
        <v>131.06796116504856</v>
      </c>
    </row>
    <row r="623" spans="1:11" s="566" customFormat="1" ht="12.75" outlineLevel="3">
      <c r="A623" s="576">
        <v>7400</v>
      </c>
      <c r="B623" s="576">
        <v>3639</v>
      </c>
      <c r="C623" s="577" t="s">
        <v>77</v>
      </c>
      <c r="D623" s="576">
        <v>5166</v>
      </c>
      <c r="E623" s="576" t="s">
        <v>355</v>
      </c>
      <c r="F623" s="576"/>
      <c r="G623" s="578">
        <v>250</v>
      </c>
      <c r="H623" s="578">
        <v>210</v>
      </c>
      <c r="I623" s="578">
        <v>204</v>
      </c>
      <c r="J623" s="579">
        <f>+I623/G623*100</f>
        <v>81.6</v>
      </c>
      <c r="K623" s="579">
        <f t="shared" si="18"/>
        <v>97.14285714285714</v>
      </c>
    </row>
    <row r="624" spans="1:11" s="566" customFormat="1" ht="12.75" outlineLevel="3">
      <c r="A624" s="617">
        <v>7400</v>
      </c>
      <c r="B624" s="617">
        <v>3639</v>
      </c>
      <c r="C624" s="577" t="s">
        <v>77</v>
      </c>
      <c r="D624" s="617">
        <v>5171</v>
      </c>
      <c r="E624" s="617" t="s">
        <v>357</v>
      </c>
      <c r="F624" s="617"/>
      <c r="G624" s="618">
        <v>6000</v>
      </c>
      <c r="H624" s="618">
        <v>7800</v>
      </c>
      <c r="I624" s="618">
        <v>5013</v>
      </c>
      <c r="J624" s="579">
        <f>+I624/G624*100</f>
        <v>83.55</v>
      </c>
      <c r="K624" s="579">
        <f t="shared" si="18"/>
        <v>64.26923076923077</v>
      </c>
    </row>
    <row r="625" spans="1:11" s="566" customFormat="1" ht="12.75" outlineLevel="2">
      <c r="A625" s="617"/>
      <c r="B625" s="619" t="s">
        <v>458</v>
      </c>
      <c r="C625" s="577"/>
      <c r="D625" s="617"/>
      <c r="E625" s="617"/>
      <c r="F625" s="617"/>
      <c r="G625" s="581">
        <f>SUBTOTAL(9,G622:G624)</f>
        <v>6250</v>
      </c>
      <c r="H625" s="581">
        <f>SUBTOTAL(9,H622:H624)</f>
        <v>8113</v>
      </c>
      <c r="I625" s="581">
        <f>SUBTOTAL(9,I622:I624)</f>
        <v>5352</v>
      </c>
      <c r="J625" s="582">
        <f>+I625/G625*100</f>
        <v>85.63199999999999</v>
      </c>
      <c r="K625" s="582">
        <f t="shared" si="18"/>
        <v>65.96819918649082</v>
      </c>
    </row>
    <row r="626" spans="1:11" s="566" customFormat="1" ht="12.75" outlineLevel="3">
      <c r="A626" s="617">
        <v>7400</v>
      </c>
      <c r="B626" s="617">
        <v>6171</v>
      </c>
      <c r="C626" s="576" t="s">
        <v>6</v>
      </c>
      <c r="D626" s="617">
        <v>5136</v>
      </c>
      <c r="E626" s="617" t="s">
        <v>328</v>
      </c>
      <c r="F626" s="617"/>
      <c r="G626" s="618"/>
      <c r="H626" s="618">
        <v>67</v>
      </c>
      <c r="I626" s="618">
        <v>54</v>
      </c>
      <c r="J626" s="579"/>
      <c r="K626" s="579">
        <f t="shared" si="18"/>
        <v>80.59701492537313</v>
      </c>
    </row>
    <row r="627" spans="1:11" s="566" customFormat="1" ht="12.75" outlineLevel="3">
      <c r="A627" s="617">
        <v>7400</v>
      </c>
      <c r="B627" s="617">
        <v>6171</v>
      </c>
      <c r="C627" s="576" t="s">
        <v>6</v>
      </c>
      <c r="D627" s="617">
        <v>5137</v>
      </c>
      <c r="E627" s="576" t="s">
        <v>348</v>
      </c>
      <c r="F627" s="617"/>
      <c r="G627" s="618"/>
      <c r="H627" s="618">
        <v>5</v>
      </c>
      <c r="I627" s="618">
        <v>5</v>
      </c>
      <c r="J627" s="579"/>
      <c r="K627" s="579">
        <f t="shared" si="18"/>
        <v>100</v>
      </c>
    </row>
    <row r="628" spans="1:11" s="566" customFormat="1" ht="12.75" outlineLevel="3">
      <c r="A628" s="617">
        <v>7400</v>
      </c>
      <c r="B628" s="617">
        <v>6171</v>
      </c>
      <c r="C628" s="576" t="s">
        <v>6</v>
      </c>
      <c r="D628" s="617">
        <v>5139</v>
      </c>
      <c r="E628" s="576" t="s">
        <v>329</v>
      </c>
      <c r="F628" s="617"/>
      <c r="G628" s="618"/>
      <c r="H628" s="618">
        <v>85</v>
      </c>
      <c r="I628" s="618">
        <v>83</v>
      </c>
      <c r="J628" s="579"/>
      <c r="K628" s="579">
        <f t="shared" si="18"/>
        <v>97.6470588235294</v>
      </c>
    </row>
    <row r="629" spans="1:11" s="566" customFormat="1" ht="12.75" outlineLevel="3">
      <c r="A629" s="617">
        <v>7400</v>
      </c>
      <c r="B629" s="617">
        <v>6171</v>
      </c>
      <c r="C629" s="576" t="s">
        <v>6</v>
      </c>
      <c r="D629" s="617">
        <v>5151</v>
      </c>
      <c r="E629" s="617" t="s">
        <v>386</v>
      </c>
      <c r="F629" s="617"/>
      <c r="G629" s="618"/>
      <c r="H629" s="618">
        <v>9</v>
      </c>
      <c r="I629" s="618">
        <v>3</v>
      </c>
      <c r="J629" s="579"/>
      <c r="K629" s="579">
        <f t="shared" si="18"/>
        <v>33.33333333333333</v>
      </c>
    </row>
    <row r="630" spans="1:11" s="566" customFormat="1" ht="12.75" outlineLevel="3">
      <c r="A630" s="617">
        <v>7400</v>
      </c>
      <c r="B630" s="617">
        <v>6171</v>
      </c>
      <c r="C630" s="576" t="s">
        <v>6</v>
      </c>
      <c r="D630" s="617">
        <v>5152</v>
      </c>
      <c r="E630" s="583" t="s">
        <v>487</v>
      </c>
      <c r="F630" s="617"/>
      <c r="G630" s="618"/>
      <c r="H630" s="618">
        <v>21</v>
      </c>
      <c r="I630" s="618">
        <v>19</v>
      </c>
      <c r="J630" s="579"/>
      <c r="K630" s="579">
        <f t="shared" si="18"/>
        <v>90.47619047619048</v>
      </c>
    </row>
    <row r="631" spans="1:11" s="566" customFormat="1" ht="12.75" outlineLevel="3">
      <c r="A631" s="617">
        <v>7400</v>
      </c>
      <c r="B631" s="617">
        <v>6171</v>
      </c>
      <c r="C631" s="576" t="s">
        <v>6</v>
      </c>
      <c r="D631" s="617">
        <v>5154</v>
      </c>
      <c r="E631" s="617" t="s">
        <v>388</v>
      </c>
      <c r="F631" s="617"/>
      <c r="G631" s="618"/>
      <c r="H631" s="618">
        <v>28</v>
      </c>
      <c r="I631" s="618">
        <v>27</v>
      </c>
      <c r="J631" s="579"/>
      <c r="K631" s="579">
        <f t="shared" si="18"/>
        <v>96.42857142857143</v>
      </c>
    </row>
    <row r="632" spans="1:11" s="566" customFormat="1" ht="12.75" outlineLevel="3">
      <c r="A632" s="617">
        <v>7400</v>
      </c>
      <c r="B632" s="617">
        <v>6171</v>
      </c>
      <c r="C632" s="576" t="s">
        <v>6</v>
      </c>
      <c r="D632" s="617">
        <v>5156</v>
      </c>
      <c r="E632" s="617" t="s">
        <v>350</v>
      </c>
      <c r="F632" s="617"/>
      <c r="G632" s="618"/>
      <c r="H632" s="618">
        <v>12</v>
      </c>
      <c r="I632" s="618">
        <v>12</v>
      </c>
      <c r="J632" s="579"/>
      <c r="K632" s="579">
        <f t="shared" si="18"/>
        <v>100</v>
      </c>
    </row>
    <row r="633" spans="1:11" s="566" customFormat="1" ht="12.75" outlineLevel="3">
      <c r="A633" s="617">
        <v>7400</v>
      </c>
      <c r="B633" s="617">
        <v>6171</v>
      </c>
      <c r="C633" s="576" t="s">
        <v>6</v>
      </c>
      <c r="D633" s="617">
        <v>5162</v>
      </c>
      <c r="E633" s="585" t="s">
        <v>352</v>
      </c>
      <c r="F633" s="617"/>
      <c r="G633" s="618"/>
      <c r="H633" s="618">
        <v>184</v>
      </c>
      <c r="I633" s="618">
        <v>183</v>
      </c>
      <c r="J633" s="579"/>
      <c r="K633" s="579">
        <f t="shared" si="18"/>
        <v>99.45652173913044</v>
      </c>
    </row>
    <row r="634" spans="1:11" s="566" customFormat="1" ht="12.75" outlineLevel="3">
      <c r="A634" s="617">
        <v>7400</v>
      </c>
      <c r="B634" s="617">
        <v>6171</v>
      </c>
      <c r="C634" s="576" t="s">
        <v>6</v>
      </c>
      <c r="D634" s="617">
        <v>5163</v>
      </c>
      <c r="E634" s="617" t="s">
        <v>353</v>
      </c>
      <c r="F634" s="617"/>
      <c r="G634" s="618"/>
      <c r="H634" s="618">
        <v>6</v>
      </c>
      <c r="I634" s="618">
        <v>6</v>
      </c>
      <c r="J634" s="579"/>
      <c r="K634" s="579">
        <f t="shared" si="18"/>
        <v>100</v>
      </c>
    </row>
    <row r="635" spans="1:11" s="566" customFormat="1" ht="12.75" outlineLevel="3">
      <c r="A635" s="617">
        <v>7400</v>
      </c>
      <c r="B635" s="617">
        <v>6171</v>
      </c>
      <c r="C635" s="576" t="s">
        <v>6</v>
      </c>
      <c r="D635" s="617">
        <v>5164</v>
      </c>
      <c r="E635" s="617" t="s">
        <v>354</v>
      </c>
      <c r="F635" s="617"/>
      <c r="G635" s="618"/>
      <c r="H635" s="618">
        <v>69</v>
      </c>
      <c r="I635" s="618">
        <v>68</v>
      </c>
      <c r="J635" s="579"/>
      <c r="K635" s="579">
        <f t="shared" si="18"/>
        <v>98.55072463768117</v>
      </c>
    </row>
    <row r="636" spans="1:11" s="566" customFormat="1" ht="12.75" outlineLevel="3">
      <c r="A636" s="617">
        <v>7400</v>
      </c>
      <c r="B636" s="617">
        <v>6171</v>
      </c>
      <c r="C636" s="576" t="s">
        <v>6</v>
      </c>
      <c r="D636" s="617">
        <v>5167</v>
      </c>
      <c r="E636" s="617" t="s">
        <v>356</v>
      </c>
      <c r="F636" s="617"/>
      <c r="G636" s="618"/>
      <c r="H636" s="618">
        <v>10</v>
      </c>
      <c r="I636" s="618">
        <v>9</v>
      </c>
      <c r="J636" s="579"/>
      <c r="K636" s="579">
        <f t="shared" si="18"/>
        <v>90</v>
      </c>
    </row>
    <row r="637" spans="1:11" s="566" customFormat="1" ht="12.75" outlineLevel="3">
      <c r="A637" s="617">
        <v>7400</v>
      </c>
      <c r="B637" s="617">
        <v>6171</v>
      </c>
      <c r="C637" s="576" t="s">
        <v>6</v>
      </c>
      <c r="D637" s="617">
        <v>5168</v>
      </c>
      <c r="E637" s="617" t="s">
        <v>381</v>
      </c>
      <c r="F637" s="617"/>
      <c r="G637" s="618"/>
      <c r="H637" s="618">
        <v>67</v>
      </c>
      <c r="I637" s="618">
        <v>31</v>
      </c>
      <c r="J637" s="579"/>
      <c r="K637" s="579">
        <f t="shared" si="18"/>
        <v>46.26865671641791</v>
      </c>
    </row>
    <row r="638" spans="1:11" s="566" customFormat="1" ht="12.75" outlineLevel="3">
      <c r="A638" s="617">
        <v>7400</v>
      </c>
      <c r="B638" s="617">
        <v>6171</v>
      </c>
      <c r="C638" s="576" t="s">
        <v>6</v>
      </c>
      <c r="D638" s="617">
        <v>5169</v>
      </c>
      <c r="E638" s="576" t="s">
        <v>330</v>
      </c>
      <c r="F638" s="617"/>
      <c r="G638" s="618">
        <v>2292</v>
      </c>
      <c r="H638" s="618">
        <v>681</v>
      </c>
      <c r="I638" s="618">
        <v>661</v>
      </c>
      <c r="J638" s="579">
        <f>+I638/G638*100</f>
        <v>28.839441535776615</v>
      </c>
      <c r="K638" s="579">
        <f t="shared" si="18"/>
        <v>97.06314243759178</v>
      </c>
    </row>
    <row r="639" spans="1:11" s="566" customFormat="1" ht="12.75" outlineLevel="3">
      <c r="A639" s="617">
        <v>7400</v>
      </c>
      <c r="B639" s="617">
        <v>6171</v>
      </c>
      <c r="C639" s="576" t="s">
        <v>6</v>
      </c>
      <c r="D639" s="617">
        <v>5171</v>
      </c>
      <c r="E639" s="617" t="s">
        <v>357</v>
      </c>
      <c r="F639" s="617"/>
      <c r="G639" s="618"/>
      <c r="H639" s="618">
        <v>70</v>
      </c>
      <c r="I639" s="618">
        <v>64</v>
      </c>
      <c r="J639" s="579"/>
      <c r="K639" s="579">
        <f t="shared" si="18"/>
        <v>91.42857142857143</v>
      </c>
    </row>
    <row r="640" spans="1:11" s="566" customFormat="1" ht="12.75" outlineLevel="3">
      <c r="A640" s="617">
        <v>7400</v>
      </c>
      <c r="B640" s="617">
        <v>6171</v>
      </c>
      <c r="C640" s="576" t="s">
        <v>6</v>
      </c>
      <c r="D640" s="617">
        <v>5172</v>
      </c>
      <c r="E640" s="617" t="s">
        <v>376</v>
      </c>
      <c r="F640" s="617"/>
      <c r="G640" s="618"/>
      <c r="H640" s="618">
        <v>40</v>
      </c>
      <c r="I640" s="618">
        <v>40</v>
      </c>
      <c r="J640" s="579"/>
      <c r="K640" s="579">
        <f t="shared" si="18"/>
        <v>100</v>
      </c>
    </row>
    <row r="641" spans="1:11" s="566" customFormat="1" ht="12.75" outlineLevel="3">
      <c r="A641" s="617">
        <v>7400</v>
      </c>
      <c r="B641" s="617">
        <v>6171</v>
      </c>
      <c r="C641" s="576" t="s">
        <v>6</v>
      </c>
      <c r="D641" s="617">
        <v>5173</v>
      </c>
      <c r="E641" s="576" t="s">
        <v>358</v>
      </c>
      <c r="F641" s="617"/>
      <c r="G641" s="618"/>
      <c r="H641" s="618">
        <v>60</v>
      </c>
      <c r="I641" s="618">
        <v>56</v>
      </c>
      <c r="J641" s="579"/>
      <c r="K641" s="579">
        <f t="shared" si="18"/>
        <v>93.33333333333333</v>
      </c>
    </row>
    <row r="642" spans="1:11" s="566" customFormat="1" ht="12.75" outlineLevel="3">
      <c r="A642" s="617">
        <v>7400</v>
      </c>
      <c r="B642" s="617">
        <v>6171</v>
      </c>
      <c r="C642" s="576" t="s">
        <v>6</v>
      </c>
      <c r="D642" s="617">
        <v>5175</v>
      </c>
      <c r="E642" s="617" t="s">
        <v>359</v>
      </c>
      <c r="F642" s="617"/>
      <c r="G642" s="618"/>
      <c r="H642" s="618">
        <v>5</v>
      </c>
      <c r="I642" s="618">
        <v>5</v>
      </c>
      <c r="J642" s="579"/>
      <c r="K642" s="579">
        <f t="shared" si="18"/>
        <v>100</v>
      </c>
    </row>
    <row r="643" spans="1:11" s="566" customFormat="1" ht="12.75" outlineLevel="3">
      <c r="A643" s="576">
        <v>7400</v>
      </c>
      <c r="B643" s="576">
        <v>6171</v>
      </c>
      <c r="C643" s="576" t="s">
        <v>6</v>
      </c>
      <c r="D643" s="576">
        <v>5194</v>
      </c>
      <c r="E643" s="576" t="s">
        <v>361</v>
      </c>
      <c r="F643" s="576"/>
      <c r="G643" s="578">
        <v>100</v>
      </c>
      <c r="H643" s="578">
        <v>96</v>
      </c>
      <c r="I643" s="578">
        <v>80</v>
      </c>
      <c r="J643" s="579">
        <f>+I643/G643*100</f>
        <v>80</v>
      </c>
      <c r="K643" s="579">
        <f t="shared" si="18"/>
        <v>83.33333333333334</v>
      </c>
    </row>
    <row r="644" spans="1:11" s="566" customFormat="1" ht="12.75" outlineLevel="2">
      <c r="A644" s="576"/>
      <c r="B644" s="594" t="s">
        <v>370</v>
      </c>
      <c r="C644" s="576"/>
      <c r="D644" s="576"/>
      <c r="E644" s="576"/>
      <c r="F644" s="576"/>
      <c r="G644" s="581">
        <f>SUBTOTAL(9,G626:G643)</f>
        <v>2392</v>
      </c>
      <c r="H644" s="581">
        <f>SUBTOTAL(9,H626:H643)</f>
        <v>1515</v>
      </c>
      <c r="I644" s="581">
        <f>SUBTOTAL(9,I626:I643)</f>
        <v>1406</v>
      </c>
      <c r="J644" s="582">
        <f>+I644/G644*100</f>
        <v>58.77926421404682</v>
      </c>
      <c r="K644" s="582">
        <f t="shared" si="18"/>
        <v>92.8052805280528</v>
      </c>
    </row>
    <row r="645" spans="1:256" s="566" customFormat="1" ht="13.5" outlineLevel="1" thickBot="1">
      <c r="A645" s="586" t="s">
        <v>564</v>
      </c>
      <c r="B645" s="587"/>
      <c r="C645" s="587"/>
      <c r="D645" s="587"/>
      <c r="E645" s="587"/>
      <c r="F645" s="587"/>
      <c r="G645" s="588">
        <f>SUBTOTAL(9,G561:G643)</f>
        <v>78435</v>
      </c>
      <c r="H645" s="588">
        <f>SUBTOTAL(9,H561:H643)</f>
        <v>80720</v>
      </c>
      <c r="I645" s="588">
        <f>SUBTOTAL(9,I561:I643)</f>
        <v>77415</v>
      </c>
      <c r="J645" s="589">
        <f>+I645/G645*100</f>
        <v>98.69956014534328</v>
      </c>
      <c r="K645" s="589">
        <f t="shared" si="18"/>
        <v>95.9055996035679</v>
      </c>
      <c r="L645" s="606"/>
      <c r="M645" s="575"/>
      <c r="N645" s="575"/>
      <c r="O645" s="575"/>
      <c r="P645" s="575"/>
      <c r="Q645" s="575"/>
      <c r="R645" s="607"/>
      <c r="S645" s="607"/>
      <c r="T645" s="607"/>
      <c r="U645" s="608"/>
      <c r="V645" s="608"/>
      <c r="W645" s="609"/>
      <c r="X645" s="575"/>
      <c r="Y645" s="575"/>
      <c r="Z645" s="575"/>
      <c r="AA645" s="575"/>
      <c r="AB645" s="575"/>
      <c r="AC645" s="607"/>
      <c r="AD645" s="607"/>
      <c r="AE645" s="607"/>
      <c r="AF645" s="608"/>
      <c r="AG645" s="608"/>
      <c r="AH645" s="609"/>
      <c r="AI645" s="575"/>
      <c r="AJ645" s="575"/>
      <c r="AK645" s="575"/>
      <c r="AL645" s="575"/>
      <c r="AM645" s="575"/>
      <c r="AN645" s="607"/>
      <c r="AO645" s="607"/>
      <c r="AP645" s="607"/>
      <c r="AQ645" s="608"/>
      <c r="AR645" s="608"/>
      <c r="AS645" s="609"/>
      <c r="AT645" s="575"/>
      <c r="AU645" s="575"/>
      <c r="AV645" s="575"/>
      <c r="AW645" s="575"/>
      <c r="AX645" s="575"/>
      <c r="AY645" s="607"/>
      <c r="AZ645" s="607"/>
      <c r="BA645" s="607"/>
      <c r="BB645" s="608"/>
      <c r="BC645" s="608"/>
      <c r="BD645" s="609"/>
      <c r="BE645" s="575"/>
      <c r="BF645" s="575"/>
      <c r="BG645" s="575"/>
      <c r="BH645" s="575"/>
      <c r="BI645" s="575"/>
      <c r="BJ645" s="607"/>
      <c r="BK645" s="607"/>
      <c r="BL645" s="607"/>
      <c r="BM645" s="608"/>
      <c r="BN645" s="608"/>
      <c r="BO645" s="609"/>
      <c r="BP645" s="575"/>
      <c r="BQ645" s="575"/>
      <c r="BR645" s="575"/>
      <c r="BS645" s="575"/>
      <c r="BT645" s="575"/>
      <c r="BU645" s="607"/>
      <c r="BV645" s="607"/>
      <c r="BW645" s="607"/>
      <c r="BX645" s="608"/>
      <c r="BY645" s="608"/>
      <c r="BZ645" s="609"/>
      <c r="CA645" s="575"/>
      <c r="CB645" s="575"/>
      <c r="CC645" s="575"/>
      <c r="CD645" s="575"/>
      <c r="CE645" s="575"/>
      <c r="CF645" s="607"/>
      <c r="CG645" s="607"/>
      <c r="CH645" s="607"/>
      <c r="CI645" s="608"/>
      <c r="CJ645" s="608"/>
      <c r="CK645" s="609"/>
      <c r="CL645" s="575"/>
      <c r="CM645" s="575"/>
      <c r="CN645" s="575"/>
      <c r="CO645" s="575"/>
      <c r="CP645" s="575"/>
      <c r="CQ645" s="607"/>
      <c r="CR645" s="607"/>
      <c r="CS645" s="607"/>
      <c r="CT645" s="608"/>
      <c r="CU645" s="608"/>
      <c r="CV645" s="609"/>
      <c r="CW645" s="575"/>
      <c r="CX645" s="575"/>
      <c r="CY645" s="575"/>
      <c r="CZ645" s="575"/>
      <c r="DA645" s="575"/>
      <c r="DB645" s="607"/>
      <c r="DC645" s="607"/>
      <c r="DD645" s="607"/>
      <c r="DE645" s="608"/>
      <c r="DF645" s="608"/>
      <c r="DG645" s="609"/>
      <c r="DH645" s="575"/>
      <c r="DI645" s="575"/>
      <c r="DJ645" s="575"/>
      <c r="DK645" s="575"/>
      <c r="DL645" s="575"/>
      <c r="DM645" s="607"/>
      <c r="DN645" s="607"/>
      <c r="DO645" s="607"/>
      <c r="DP645" s="608"/>
      <c r="DQ645" s="608"/>
      <c r="DR645" s="609"/>
      <c r="DS645" s="575"/>
      <c r="DT645" s="575"/>
      <c r="DU645" s="575"/>
      <c r="DV645" s="575"/>
      <c r="DW645" s="575"/>
      <c r="DX645" s="607"/>
      <c r="DY645" s="607"/>
      <c r="DZ645" s="607"/>
      <c r="EA645" s="608"/>
      <c r="EB645" s="608"/>
      <c r="EC645" s="609"/>
      <c r="ED645" s="575"/>
      <c r="EE645" s="575"/>
      <c r="EF645" s="575"/>
      <c r="EG645" s="575"/>
      <c r="EH645" s="575"/>
      <c r="EI645" s="607"/>
      <c r="EJ645" s="607"/>
      <c r="EK645" s="607"/>
      <c r="EL645" s="608"/>
      <c r="EM645" s="608"/>
      <c r="EN645" s="609"/>
      <c r="EO645" s="575"/>
      <c r="EP645" s="575"/>
      <c r="EQ645" s="575"/>
      <c r="ER645" s="575"/>
      <c r="ES645" s="575"/>
      <c r="ET645" s="607"/>
      <c r="EU645" s="607"/>
      <c r="EV645" s="607"/>
      <c r="EW645" s="608"/>
      <c r="EX645" s="608"/>
      <c r="EY645" s="609"/>
      <c r="EZ645" s="575"/>
      <c r="FA645" s="575"/>
      <c r="FB645" s="575"/>
      <c r="FC645" s="575"/>
      <c r="FD645" s="575"/>
      <c r="FE645" s="607"/>
      <c r="FF645" s="607"/>
      <c r="FG645" s="607"/>
      <c r="FH645" s="608"/>
      <c r="FI645" s="608"/>
      <c r="FJ645" s="609"/>
      <c r="FK645" s="575"/>
      <c r="FL645" s="575"/>
      <c r="FM645" s="575"/>
      <c r="FN645" s="575"/>
      <c r="FO645" s="575"/>
      <c r="FP645" s="607"/>
      <c r="FQ645" s="607"/>
      <c r="FR645" s="607"/>
      <c r="FS645" s="608"/>
      <c r="FT645" s="608"/>
      <c r="FU645" s="609"/>
      <c r="FV645" s="575"/>
      <c r="FW645" s="575"/>
      <c r="FX645" s="575"/>
      <c r="FY645" s="575"/>
      <c r="FZ645" s="575"/>
      <c r="GA645" s="607"/>
      <c r="GB645" s="607"/>
      <c r="GC645" s="607"/>
      <c r="GD645" s="608"/>
      <c r="GE645" s="608"/>
      <c r="GF645" s="609"/>
      <c r="GG645" s="575"/>
      <c r="GH645" s="575"/>
      <c r="GI645" s="575"/>
      <c r="GJ645" s="575"/>
      <c r="GK645" s="575"/>
      <c r="GL645" s="607"/>
      <c r="GM645" s="607"/>
      <c r="GN645" s="607"/>
      <c r="GO645" s="608"/>
      <c r="GP645" s="608"/>
      <c r="GQ645" s="609"/>
      <c r="GR645" s="575"/>
      <c r="GS645" s="575"/>
      <c r="GT645" s="575"/>
      <c r="GU645" s="575"/>
      <c r="GV645" s="575"/>
      <c r="GW645" s="607"/>
      <c r="GX645" s="607"/>
      <c r="GY645" s="607"/>
      <c r="GZ645" s="608"/>
      <c r="HA645" s="608"/>
      <c r="HB645" s="609"/>
      <c r="HC645" s="575"/>
      <c r="HD645" s="575"/>
      <c r="HE645" s="575"/>
      <c r="HF645" s="575"/>
      <c r="HG645" s="575"/>
      <c r="HH645" s="607"/>
      <c r="HI645" s="607"/>
      <c r="HJ645" s="607"/>
      <c r="HK645" s="608"/>
      <c r="HL645" s="608"/>
      <c r="HM645" s="609"/>
      <c r="HN645" s="575"/>
      <c r="HO645" s="575"/>
      <c r="HP645" s="575"/>
      <c r="HQ645" s="575"/>
      <c r="HR645" s="575"/>
      <c r="HS645" s="607"/>
      <c r="HT645" s="607"/>
      <c r="HU645" s="607"/>
      <c r="HV645" s="608"/>
      <c r="HW645" s="608"/>
      <c r="HX645" s="609"/>
      <c r="HY645" s="575"/>
      <c r="HZ645" s="575"/>
      <c r="IA645" s="575"/>
      <c r="IB645" s="575"/>
      <c r="IC645" s="575"/>
      <c r="ID645" s="607"/>
      <c r="IE645" s="607"/>
      <c r="IF645" s="607"/>
      <c r="IG645" s="608"/>
      <c r="IH645" s="608"/>
      <c r="II645" s="609"/>
      <c r="IJ645" s="575"/>
      <c r="IK645" s="575"/>
      <c r="IL645" s="575"/>
      <c r="IM645" s="575"/>
      <c r="IN645" s="575"/>
      <c r="IO645" s="607"/>
      <c r="IP645" s="607"/>
      <c r="IQ645" s="607"/>
      <c r="IR645" s="608"/>
      <c r="IS645" s="608"/>
      <c r="IT645" s="609"/>
      <c r="IU645" s="575"/>
      <c r="IV645" s="575"/>
    </row>
    <row r="646" spans="1:11" s="566" customFormat="1" ht="12.75" outlineLevel="1">
      <c r="A646" s="594"/>
      <c r="B646" s="576"/>
      <c r="C646" s="576"/>
      <c r="D646" s="576"/>
      <c r="E646" s="576"/>
      <c r="F646" s="576"/>
      <c r="G646" s="581"/>
      <c r="H646" s="581"/>
      <c r="I646" s="581"/>
      <c r="J646" s="582"/>
      <c r="K646" s="582"/>
    </row>
    <row r="647" spans="1:11" s="566" customFormat="1" ht="15.75" outlineLevel="1">
      <c r="A647" s="593" t="s">
        <v>565</v>
      </c>
      <c r="B647" s="576"/>
      <c r="C647" s="576"/>
      <c r="D647" s="576"/>
      <c r="E647" s="576"/>
      <c r="F647" s="576"/>
      <c r="G647" s="581"/>
      <c r="H647" s="581"/>
      <c r="I647" s="581"/>
      <c r="J647" s="582"/>
      <c r="K647" s="582"/>
    </row>
    <row r="648" spans="1:11" s="566" customFormat="1" ht="12.75" outlineLevel="3">
      <c r="A648" s="585">
        <v>7499</v>
      </c>
      <c r="B648" s="585">
        <v>3111</v>
      </c>
      <c r="C648" s="585" t="s">
        <v>308</v>
      </c>
      <c r="D648" s="585">
        <v>5111</v>
      </c>
      <c r="E648" s="585" t="s">
        <v>333</v>
      </c>
      <c r="F648" s="597"/>
      <c r="G648" s="599"/>
      <c r="H648" s="620">
        <v>30922</v>
      </c>
      <c r="I648" s="620">
        <v>30868</v>
      </c>
      <c r="J648" s="579"/>
      <c r="K648" s="579">
        <f t="shared" si="18"/>
        <v>99.82536705258393</v>
      </c>
    </row>
    <row r="649" spans="1:11" s="566" customFormat="1" ht="12.75" outlineLevel="3">
      <c r="A649" s="585">
        <v>7499</v>
      </c>
      <c r="B649" s="585">
        <v>3111</v>
      </c>
      <c r="C649" s="585" t="s">
        <v>308</v>
      </c>
      <c r="D649" s="585">
        <v>5112</v>
      </c>
      <c r="E649" s="585" t="s">
        <v>334</v>
      </c>
      <c r="F649" s="597"/>
      <c r="G649" s="599"/>
      <c r="H649" s="620">
        <v>57</v>
      </c>
      <c r="I649" s="620">
        <v>54</v>
      </c>
      <c r="J649" s="579"/>
      <c r="K649" s="579">
        <f t="shared" si="18"/>
        <v>94.73684210526315</v>
      </c>
    </row>
    <row r="650" spans="1:11" s="566" customFormat="1" ht="12.75" outlineLevel="3">
      <c r="A650" s="585">
        <v>7499</v>
      </c>
      <c r="B650" s="585">
        <v>3111</v>
      </c>
      <c r="C650" s="585" t="s">
        <v>308</v>
      </c>
      <c r="D650" s="585">
        <v>5114</v>
      </c>
      <c r="E650" s="585" t="s">
        <v>335</v>
      </c>
      <c r="F650" s="597"/>
      <c r="G650" s="599"/>
      <c r="H650" s="620">
        <v>20</v>
      </c>
      <c r="I650" s="620">
        <v>19</v>
      </c>
      <c r="J650" s="579"/>
      <c r="K650" s="579">
        <f t="shared" si="18"/>
        <v>95</v>
      </c>
    </row>
    <row r="651" spans="1:11" s="566" customFormat="1" ht="12.75" outlineLevel="3">
      <c r="A651" s="585">
        <v>7499</v>
      </c>
      <c r="B651" s="585">
        <v>3111</v>
      </c>
      <c r="C651" s="585" t="s">
        <v>308</v>
      </c>
      <c r="D651" s="585">
        <v>5119</v>
      </c>
      <c r="E651" s="585" t="s">
        <v>566</v>
      </c>
      <c r="F651" s="597"/>
      <c r="G651" s="599"/>
      <c r="H651" s="620">
        <v>20</v>
      </c>
      <c r="I651" s="620">
        <v>35</v>
      </c>
      <c r="J651" s="579"/>
      <c r="K651" s="579">
        <f t="shared" si="18"/>
        <v>175</v>
      </c>
    </row>
    <row r="652" spans="1:11" s="566" customFormat="1" ht="12.75" outlineLevel="3">
      <c r="A652" s="585">
        <v>7499</v>
      </c>
      <c r="B652" s="585">
        <v>3111</v>
      </c>
      <c r="C652" s="585" t="s">
        <v>308</v>
      </c>
      <c r="D652" s="585">
        <v>5121</v>
      </c>
      <c r="E652" s="583" t="s">
        <v>336</v>
      </c>
      <c r="F652" s="597"/>
      <c r="G652" s="599"/>
      <c r="H652" s="620">
        <v>8065</v>
      </c>
      <c r="I652" s="620">
        <v>8138</v>
      </c>
      <c r="J652" s="579"/>
      <c r="K652" s="579">
        <f t="shared" si="18"/>
        <v>100.90514569125853</v>
      </c>
    </row>
    <row r="653" spans="1:11" s="566" customFormat="1" ht="12.75" outlineLevel="3">
      <c r="A653" s="585">
        <v>7499</v>
      </c>
      <c r="B653" s="585">
        <v>3111</v>
      </c>
      <c r="C653" s="585" t="s">
        <v>308</v>
      </c>
      <c r="D653" s="585">
        <v>5122</v>
      </c>
      <c r="E653" s="585" t="s">
        <v>337</v>
      </c>
      <c r="F653" s="597"/>
      <c r="G653" s="599"/>
      <c r="H653" s="620">
        <v>2791</v>
      </c>
      <c r="I653" s="620">
        <v>2750</v>
      </c>
      <c r="J653" s="579"/>
      <c r="K653" s="579">
        <f t="shared" si="18"/>
        <v>98.53099247581511</v>
      </c>
    </row>
    <row r="654" spans="1:11" s="566" customFormat="1" ht="12.75" outlineLevel="3">
      <c r="A654" s="585">
        <v>7499</v>
      </c>
      <c r="B654" s="585">
        <v>3111</v>
      </c>
      <c r="C654" s="585" t="s">
        <v>308</v>
      </c>
      <c r="D654" s="585">
        <v>5132</v>
      </c>
      <c r="E654" s="585" t="s">
        <v>567</v>
      </c>
      <c r="F654" s="597"/>
      <c r="G654" s="599"/>
      <c r="H654" s="620">
        <v>16</v>
      </c>
      <c r="I654" s="620">
        <v>16</v>
      </c>
      <c r="J654" s="579"/>
      <c r="K654" s="579">
        <f t="shared" si="18"/>
        <v>100</v>
      </c>
    </row>
    <row r="655" spans="1:11" s="566" customFormat="1" ht="12.75" outlineLevel="3">
      <c r="A655" s="585">
        <v>7499</v>
      </c>
      <c r="B655" s="585">
        <v>3111</v>
      </c>
      <c r="C655" s="585" t="s">
        <v>308</v>
      </c>
      <c r="D655" s="585">
        <v>5136</v>
      </c>
      <c r="E655" s="585" t="s">
        <v>328</v>
      </c>
      <c r="F655" s="597"/>
      <c r="G655" s="599"/>
      <c r="H655" s="620">
        <v>156</v>
      </c>
      <c r="I655" s="620">
        <v>159</v>
      </c>
      <c r="J655" s="579"/>
      <c r="K655" s="579">
        <f t="shared" si="18"/>
        <v>101.92307692307692</v>
      </c>
    </row>
    <row r="656" spans="1:11" s="566" customFormat="1" ht="12.75" outlineLevel="3">
      <c r="A656" s="585">
        <v>7499</v>
      </c>
      <c r="B656" s="585">
        <v>3111</v>
      </c>
      <c r="C656" s="585" t="s">
        <v>308</v>
      </c>
      <c r="D656" s="585">
        <v>5167</v>
      </c>
      <c r="E656" s="585" t="s">
        <v>356</v>
      </c>
      <c r="F656" s="597"/>
      <c r="G656" s="599"/>
      <c r="H656" s="620"/>
      <c r="I656" s="620">
        <v>3</v>
      </c>
      <c r="J656" s="579"/>
      <c r="K656" s="579"/>
    </row>
    <row r="657" spans="1:11" s="566" customFormat="1" ht="12.75" outlineLevel="3">
      <c r="A657" s="585">
        <v>7499</v>
      </c>
      <c r="B657" s="585">
        <v>3111</v>
      </c>
      <c r="C657" s="585" t="s">
        <v>308</v>
      </c>
      <c r="D657" s="585">
        <v>5169</v>
      </c>
      <c r="E657" s="576" t="s">
        <v>330</v>
      </c>
      <c r="F657" s="597"/>
      <c r="G657" s="621"/>
      <c r="H657" s="620">
        <v>132</v>
      </c>
      <c r="I657" s="620">
        <v>98</v>
      </c>
      <c r="J657" s="579"/>
      <c r="K657" s="579">
        <f t="shared" si="18"/>
        <v>74.24242424242425</v>
      </c>
    </row>
    <row r="658" spans="1:11" s="566" customFormat="1" ht="12.75" outlineLevel="3">
      <c r="A658" s="585">
        <v>7499</v>
      </c>
      <c r="B658" s="585">
        <v>3111</v>
      </c>
      <c r="C658" s="585" t="s">
        <v>308</v>
      </c>
      <c r="D658" s="585">
        <v>5213</v>
      </c>
      <c r="E658" s="585" t="s">
        <v>433</v>
      </c>
      <c r="F658" s="597"/>
      <c r="G658" s="621"/>
      <c r="H658" s="620">
        <v>600</v>
      </c>
      <c r="I658" s="620">
        <v>600</v>
      </c>
      <c r="J658" s="579"/>
      <c r="K658" s="579">
        <f t="shared" si="18"/>
        <v>100</v>
      </c>
    </row>
    <row r="659" spans="1:11" s="566" customFormat="1" ht="12.75" outlineLevel="3">
      <c r="A659" s="585">
        <v>7499</v>
      </c>
      <c r="B659" s="585">
        <v>3111</v>
      </c>
      <c r="C659" s="585" t="s">
        <v>308</v>
      </c>
      <c r="D659" s="585">
        <v>5331</v>
      </c>
      <c r="E659" s="583" t="s">
        <v>409</v>
      </c>
      <c r="F659" s="597"/>
      <c r="G659" s="621"/>
      <c r="H659" s="620">
        <v>145038</v>
      </c>
      <c r="I659" s="620">
        <v>145007</v>
      </c>
      <c r="J659" s="579"/>
      <c r="K659" s="579">
        <f t="shared" si="18"/>
        <v>99.97862629104097</v>
      </c>
    </row>
    <row r="660" spans="1:11" s="566" customFormat="1" ht="12.75" outlineLevel="3">
      <c r="A660" s="585">
        <v>7499</v>
      </c>
      <c r="B660" s="585">
        <v>3111</v>
      </c>
      <c r="C660" s="585" t="s">
        <v>308</v>
      </c>
      <c r="D660" s="585">
        <v>5499</v>
      </c>
      <c r="E660" s="601" t="s">
        <v>411</v>
      </c>
      <c r="F660" s="597"/>
      <c r="G660" s="621"/>
      <c r="H660" s="620">
        <v>337</v>
      </c>
      <c r="I660" s="620">
        <v>234</v>
      </c>
      <c r="J660" s="579"/>
      <c r="K660" s="579">
        <f t="shared" si="18"/>
        <v>69.43620178041543</v>
      </c>
    </row>
    <row r="661" spans="1:11" s="566" customFormat="1" ht="12.75" outlineLevel="2">
      <c r="A661" s="585"/>
      <c r="B661" s="603" t="s">
        <v>568</v>
      </c>
      <c r="C661" s="585"/>
      <c r="D661" s="585"/>
      <c r="E661" s="601"/>
      <c r="F661" s="597"/>
      <c r="G661" s="581"/>
      <c r="H661" s="581">
        <f>SUBTOTAL(9,H648:H660)</f>
        <v>188154</v>
      </c>
      <c r="I661" s="581">
        <f>SUBTOTAL(9,I648:I660)</f>
        <v>187981</v>
      </c>
      <c r="J661" s="582"/>
      <c r="K661" s="582">
        <f t="shared" si="18"/>
        <v>99.90805404083889</v>
      </c>
    </row>
    <row r="662" spans="1:11" s="566" customFormat="1" ht="12.75" outlineLevel="3">
      <c r="A662" s="585">
        <v>7499</v>
      </c>
      <c r="B662" s="585">
        <v>3112</v>
      </c>
      <c r="C662" s="585" t="s">
        <v>94</v>
      </c>
      <c r="D662" s="585">
        <v>5339</v>
      </c>
      <c r="E662" s="583" t="s">
        <v>493</v>
      </c>
      <c r="F662" s="597"/>
      <c r="G662" s="621"/>
      <c r="H662" s="620">
        <v>2630</v>
      </c>
      <c r="I662" s="620">
        <v>2630</v>
      </c>
      <c r="J662" s="579"/>
      <c r="K662" s="579">
        <f t="shared" si="18"/>
        <v>100</v>
      </c>
    </row>
    <row r="663" spans="1:11" s="566" customFormat="1" ht="12.75" outlineLevel="2">
      <c r="A663" s="585"/>
      <c r="B663" s="603" t="s">
        <v>554</v>
      </c>
      <c r="C663" s="585"/>
      <c r="D663" s="585"/>
      <c r="E663" s="583"/>
      <c r="F663" s="597"/>
      <c r="G663" s="581"/>
      <c r="H663" s="581">
        <f>SUBTOTAL(9,H662:H662)</f>
        <v>2630</v>
      </c>
      <c r="I663" s="581">
        <f>SUBTOTAL(9,I662:I662)</f>
        <v>2630</v>
      </c>
      <c r="J663" s="582"/>
      <c r="K663" s="582">
        <f t="shared" si="18"/>
        <v>100</v>
      </c>
    </row>
    <row r="664" spans="1:11" s="566" customFormat="1" ht="12.75" outlineLevel="3">
      <c r="A664" s="585">
        <v>7499</v>
      </c>
      <c r="B664" s="585">
        <v>3113</v>
      </c>
      <c r="C664" s="585" t="s">
        <v>74</v>
      </c>
      <c r="D664" s="585">
        <v>5111</v>
      </c>
      <c r="E664" s="585" t="s">
        <v>333</v>
      </c>
      <c r="F664" s="597"/>
      <c r="G664" s="621"/>
      <c r="H664" s="620">
        <v>7321</v>
      </c>
      <c r="I664" s="620">
        <v>7400</v>
      </c>
      <c r="J664" s="579"/>
      <c r="K664" s="579">
        <f t="shared" si="18"/>
        <v>101.07908755634476</v>
      </c>
    </row>
    <row r="665" spans="1:11" s="566" customFormat="1" ht="12.75" outlineLevel="3">
      <c r="A665" s="585">
        <v>7499</v>
      </c>
      <c r="B665" s="585">
        <v>3113</v>
      </c>
      <c r="C665" s="585" t="s">
        <v>74</v>
      </c>
      <c r="D665" s="585">
        <v>5112</v>
      </c>
      <c r="E665" s="585" t="s">
        <v>334</v>
      </c>
      <c r="F665" s="597"/>
      <c r="G665" s="621"/>
      <c r="H665" s="620">
        <v>15</v>
      </c>
      <c r="I665" s="620">
        <v>28</v>
      </c>
      <c r="J665" s="579"/>
      <c r="K665" s="579">
        <f t="shared" si="18"/>
        <v>186.66666666666666</v>
      </c>
    </row>
    <row r="666" spans="1:11" s="566" customFormat="1" ht="12.75" outlineLevel="3">
      <c r="A666" s="585">
        <v>7499</v>
      </c>
      <c r="B666" s="585">
        <v>3113</v>
      </c>
      <c r="C666" s="585" t="s">
        <v>74</v>
      </c>
      <c r="D666" s="585">
        <v>5116</v>
      </c>
      <c r="E666" s="585" t="s">
        <v>569</v>
      </c>
      <c r="F666" s="597"/>
      <c r="G666" s="621"/>
      <c r="H666" s="620">
        <v>2</v>
      </c>
      <c r="I666" s="620">
        <v>2</v>
      </c>
      <c r="J666" s="579"/>
      <c r="K666" s="579">
        <f t="shared" si="18"/>
        <v>100</v>
      </c>
    </row>
    <row r="667" spans="1:11" s="566" customFormat="1" ht="12.75" outlineLevel="3">
      <c r="A667" s="585">
        <v>7499</v>
      </c>
      <c r="B667" s="585">
        <v>3113</v>
      </c>
      <c r="C667" s="585" t="s">
        <v>74</v>
      </c>
      <c r="D667" s="585">
        <v>5119</v>
      </c>
      <c r="E667" s="585" t="s">
        <v>566</v>
      </c>
      <c r="F667" s="597"/>
      <c r="G667" s="621"/>
      <c r="H667" s="620">
        <v>15</v>
      </c>
      <c r="I667" s="620">
        <v>5</v>
      </c>
      <c r="J667" s="579"/>
      <c r="K667" s="579">
        <f t="shared" si="18"/>
        <v>33.33333333333333</v>
      </c>
    </row>
    <row r="668" spans="1:11" s="566" customFormat="1" ht="12.75" outlineLevel="3">
      <c r="A668" s="585">
        <v>7499</v>
      </c>
      <c r="B668" s="585">
        <v>3113</v>
      </c>
      <c r="C668" s="585" t="s">
        <v>74</v>
      </c>
      <c r="D668" s="585">
        <v>5121</v>
      </c>
      <c r="E668" s="583" t="s">
        <v>336</v>
      </c>
      <c r="F668" s="597"/>
      <c r="G668" s="621"/>
      <c r="H668" s="620">
        <v>1916</v>
      </c>
      <c r="I668" s="620">
        <v>1933</v>
      </c>
      <c r="J668" s="579"/>
      <c r="K668" s="579">
        <f t="shared" si="18"/>
        <v>100.88726513569937</v>
      </c>
    </row>
    <row r="669" spans="1:11" s="566" customFormat="1" ht="12.75" outlineLevel="3">
      <c r="A669" s="585">
        <v>7499</v>
      </c>
      <c r="B669" s="585">
        <v>3113</v>
      </c>
      <c r="C669" s="585" t="s">
        <v>74</v>
      </c>
      <c r="D669" s="585">
        <v>5122</v>
      </c>
      <c r="E669" s="585" t="s">
        <v>337</v>
      </c>
      <c r="F669" s="597"/>
      <c r="G669" s="621"/>
      <c r="H669" s="620">
        <v>656</v>
      </c>
      <c r="I669" s="620">
        <v>646</v>
      </c>
      <c r="J669" s="579"/>
      <c r="K669" s="579">
        <f t="shared" si="18"/>
        <v>98.47560975609755</v>
      </c>
    </row>
    <row r="670" spans="1:11" s="566" customFormat="1" ht="12.75" outlineLevel="3">
      <c r="A670" s="585">
        <v>7499</v>
      </c>
      <c r="B670" s="585">
        <v>3113</v>
      </c>
      <c r="C670" s="585" t="s">
        <v>74</v>
      </c>
      <c r="D670" s="585">
        <v>5132</v>
      </c>
      <c r="E670" s="585" t="s">
        <v>567</v>
      </c>
      <c r="F670" s="597"/>
      <c r="G670" s="621"/>
      <c r="H670" s="620">
        <v>2</v>
      </c>
      <c r="I670" s="620">
        <v>2</v>
      </c>
      <c r="J670" s="579"/>
      <c r="K670" s="579">
        <f t="shared" si="18"/>
        <v>100</v>
      </c>
    </row>
    <row r="671" spans="1:11" s="566" customFormat="1" ht="12.75" outlineLevel="3">
      <c r="A671" s="585">
        <v>7499</v>
      </c>
      <c r="B671" s="585">
        <v>3113</v>
      </c>
      <c r="C671" s="585" t="s">
        <v>74</v>
      </c>
      <c r="D671" s="585">
        <v>5135</v>
      </c>
      <c r="E671" s="585" t="s">
        <v>570</v>
      </c>
      <c r="F671" s="597"/>
      <c r="G671" s="621"/>
      <c r="H671" s="620">
        <v>150</v>
      </c>
      <c r="I671" s="620">
        <v>150</v>
      </c>
      <c r="J671" s="579"/>
      <c r="K671" s="579">
        <f t="shared" si="18"/>
        <v>100</v>
      </c>
    </row>
    <row r="672" spans="1:11" s="566" customFormat="1" ht="12.75" outlineLevel="3">
      <c r="A672" s="585">
        <v>7499</v>
      </c>
      <c r="B672" s="585">
        <v>3113</v>
      </c>
      <c r="C672" s="585" t="s">
        <v>74</v>
      </c>
      <c r="D672" s="585">
        <v>5136</v>
      </c>
      <c r="E672" s="585" t="s">
        <v>328</v>
      </c>
      <c r="F672" s="597"/>
      <c r="G672" s="621"/>
      <c r="H672" s="620">
        <v>57</v>
      </c>
      <c r="I672" s="620">
        <v>57</v>
      </c>
      <c r="J672" s="579"/>
      <c r="K672" s="579">
        <f t="shared" si="18"/>
        <v>100</v>
      </c>
    </row>
    <row r="673" spans="1:11" s="566" customFormat="1" ht="12.75" outlineLevel="3">
      <c r="A673" s="585">
        <v>7499</v>
      </c>
      <c r="B673" s="585">
        <v>3113</v>
      </c>
      <c r="C673" s="585" t="s">
        <v>74</v>
      </c>
      <c r="D673" s="585">
        <v>5137</v>
      </c>
      <c r="E673" s="576" t="s">
        <v>348</v>
      </c>
      <c r="F673" s="597"/>
      <c r="G673" s="621"/>
      <c r="H673" s="620">
        <v>1</v>
      </c>
      <c r="I673" s="620"/>
      <c r="J673" s="579"/>
      <c r="K673" s="579"/>
    </row>
    <row r="674" spans="1:11" s="566" customFormat="1" ht="12.75" outlineLevel="3">
      <c r="A674" s="585">
        <v>7499</v>
      </c>
      <c r="B674" s="585">
        <v>3113</v>
      </c>
      <c r="C674" s="585" t="s">
        <v>74</v>
      </c>
      <c r="D674" s="585">
        <v>5139</v>
      </c>
      <c r="E674" s="576" t="s">
        <v>329</v>
      </c>
      <c r="F674" s="597"/>
      <c r="G674" s="621"/>
      <c r="H674" s="620"/>
      <c r="I674" s="620">
        <v>1</v>
      </c>
      <c r="J674" s="579"/>
      <c r="K674" s="579"/>
    </row>
    <row r="675" spans="1:11" s="566" customFormat="1" ht="12.75" outlineLevel="3">
      <c r="A675" s="585">
        <v>7499</v>
      </c>
      <c r="B675" s="585">
        <v>3113</v>
      </c>
      <c r="C675" s="585" t="s">
        <v>74</v>
      </c>
      <c r="D675" s="585">
        <v>5167</v>
      </c>
      <c r="E675" s="576" t="s">
        <v>356</v>
      </c>
      <c r="F675" s="597"/>
      <c r="G675" s="621"/>
      <c r="H675" s="620"/>
      <c r="I675" s="620">
        <v>1</v>
      </c>
      <c r="J675" s="579"/>
      <c r="K675" s="579"/>
    </row>
    <row r="676" spans="1:11" s="566" customFormat="1" ht="12.75" outlineLevel="3">
      <c r="A676" s="585">
        <v>7499</v>
      </c>
      <c r="B676" s="585">
        <v>3113</v>
      </c>
      <c r="C676" s="585" t="s">
        <v>74</v>
      </c>
      <c r="D676" s="585">
        <v>5169</v>
      </c>
      <c r="E676" s="576" t="s">
        <v>330</v>
      </c>
      <c r="F676" s="597"/>
      <c r="G676" s="621"/>
      <c r="H676" s="620">
        <v>29</v>
      </c>
      <c r="I676" s="620">
        <v>17</v>
      </c>
      <c r="J676" s="579"/>
      <c r="K676" s="579">
        <f aca="true" t="shared" si="19" ref="K676:K722">+I676/H676*100</f>
        <v>58.620689655172406</v>
      </c>
    </row>
    <row r="677" spans="1:11" s="566" customFormat="1" ht="12.75" outlineLevel="3">
      <c r="A677" s="585">
        <v>7499</v>
      </c>
      <c r="B677" s="585">
        <v>3113</v>
      </c>
      <c r="C677" s="585" t="s">
        <v>74</v>
      </c>
      <c r="D677" s="585">
        <v>5173</v>
      </c>
      <c r="E677" s="576" t="s">
        <v>358</v>
      </c>
      <c r="F677" s="597"/>
      <c r="G677" s="621"/>
      <c r="H677" s="620">
        <v>25</v>
      </c>
      <c r="I677" s="620">
        <v>24</v>
      </c>
      <c r="J677" s="579"/>
      <c r="K677" s="579">
        <f t="shared" si="19"/>
        <v>96</v>
      </c>
    </row>
    <row r="678" spans="1:11" s="566" customFormat="1" ht="12.75" outlineLevel="3">
      <c r="A678" s="585">
        <v>7499</v>
      </c>
      <c r="B678" s="585">
        <v>3113</v>
      </c>
      <c r="C678" s="585" t="s">
        <v>74</v>
      </c>
      <c r="D678" s="585">
        <v>5179</v>
      </c>
      <c r="E678" s="585" t="s">
        <v>341</v>
      </c>
      <c r="F678" s="597"/>
      <c r="G678" s="621"/>
      <c r="H678" s="620">
        <v>2</v>
      </c>
      <c r="I678" s="620">
        <v>2</v>
      </c>
      <c r="J678" s="579"/>
      <c r="K678" s="579">
        <f t="shared" si="19"/>
        <v>100</v>
      </c>
    </row>
    <row r="679" spans="1:11" s="566" customFormat="1" ht="12.75" outlineLevel="3">
      <c r="A679" s="585">
        <v>7499</v>
      </c>
      <c r="B679" s="585">
        <v>3113</v>
      </c>
      <c r="C679" s="585" t="s">
        <v>74</v>
      </c>
      <c r="D679" s="585">
        <v>5213</v>
      </c>
      <c r="E679" s="585" t="s">
        <v>433</v>
      </c>
      <c r="F679" s="597"/>
      <c r="G679" s="621"/>
      <c r="H679" s="620">
        <v>930</v>
      </c>
      <c r="I679" s="620">
        <v>930</v>
      </c>
      <c r="J679" s="579"/>
      <c r="K679" s="579">
        <f t="shared" si="19"/>
        <v>100</v>
      </c>
    </row>
    <row r="680" spans="1:11" s="566" customFormat="1" ht="12.75" outlineLevel="3">
      <c r="A680" s="585">
        <v>7499</v>
      </c>
      <c r="B680" s="585">
        <v>3113</v>
      </c>
      <c r="C680" s="585" t="s">
        <v>74</v>
      </c>
      <c r="D680" s="585">
        <v>5221</v>
      </c>
      <c r="E680" s="585" t="s">
        <v>427</v>
      </c>
      <c r="F680" s="597"/>
      <c r="G680" s="621"/>
      <c r="H680" s="620">
        <v>584</v>
      </c>
      <c r="I680" s="620">
        <v>584</v>
      </c>
      <c r="J680" s="579"/>
      <c r="K680" s="579">
        <f t="shared" si="19"/>
        <v>100</v>
      </c>
    </row>
    <row r="681" spans="1:11" s="566" customFormat="1" ht="12.75" outlineLevel="3">
      <c r="A681" s="585">
        <v>7499</v>
      </c>
      <c r="B681" s="585">
        <v>3113</v>
      </c>
      <c r="C681" s="585" t="s">
        <v>74</v>
      </c>
      <c r="D681" s="585">
        <v>5223</v>
      </c>
      <c r="E681" s="576" t="s">
        <v>429</v>
      </c>
      <c r="F681" s="597"/>
      <c r="G681" s="621"/>
      <c r="H681" s="620">
        <v>1877</v>
      </c>
      <c r="I681" s="620">
        <v>1877</v>
      </c>
      <c r="J681" s="579"/>
      <c r="K681" s="579">
        <f t="shared" si="19"/>
        <v>100</v>
      </c>
    </row>
    <row r="682" spans="1:11" s="566" customFormat="1" ht="12.75" outlineLevel="3">
      <c r="A682" s="585">
        <v>7499</v>
      </c>
      <c r="B682" s="585">
        <v>3113</v>
      </c>
      <c r="C682" s="585" t="s">
        <v>74</v>
      </c>
      <c r="D682" s="585">
        <v>5331</v>
      </c>
      <c r="E682" s="583" t="s">
        <v>409</v>
      </c>
      <c r="F682" s="597"/>
      <c r="G682" s="621"/>
      <c r="H682" s="620">
        <v>565647</v>
      </c>
      <c r="I682" s="620">
        <v>565401</v>
      </c>
      <c r="J682" s="579"/>
      <c r="K682" s="579">
        <f t="shared" si="19"/>
        <v>99.9565099788384</v>
      </c>
    </row>
    <row r="683" spans="1:11" s="566" customFormat="1" ht="12.75" outlineLevel="3">
      <c r="A683" s="585">
        <v>7499</v>
      </c>
      <c r="B683" s="585">
        <v>3113</v>
      </c>
      <c r="C683" s="585" t="s">
        <v>74</v>
      </c>
      <c r="D683" s="585">
        <v>5499</v>
      </c>
      <c r="E683" s="601" t="s">
        <v>411</v>
      </c>
      <c r="F683" s="597"/>
      <c r="G683" s="621"/>
      <c r="H683" s="620">
        <v>54</v>
      </c>
      <c r="I683" s="620">
        <v>35</v>
      </c>
      <c r="J683" s="579"/>
      <c r="K683" s="579">
        <f t="shared" si="19"/>
        <v>64.81481481481481</v>
      </c>
    </row>
    <row r="684" spans="1:11" s="566" customFormat="1" ht="12.75" outlineLevel="2">
      <c r="A684" s="585"/>
      <c r="B684" s="603" t="s">
        <v>555</v>
      </c>
      <c r="C684" s="585"/>
      <c r="D684" s="585"/>
      <c r="E684" s="601"/>
      <c r="F684" s="597"/>
      <c r="G684" s="581"/>
      <c r="H684" s="581">
        <f>SUBTOTAL(9,H664:H683)</f>
        <v>579283</v>
      </c>
      <c r="I684" s="581">
        <f>SUBTOTAL(9,I664:I683)</f>
        <v>579095</v>
      </c>
      <c r="J684" s="582"/>
      <c r="K684" s="582">
        <f t="shared" si="19"/>
        <v>99.96754608714566</v>
      </c>
    </row>
    <row r="685" spans="1:11" s="566" customFormat="1" ht="12.75" outlineLevel="3">
      <c r="A685" s="585">
        <v>7499</v>
      </c>
      <c r="B685" s="585">
        <v>3114</v>
      </c>
      <c r="C685" s="585" t="s">
        <v>309</v>
      </c>
      <c r="D685" s="585">
        <v>5339</v>
      </c>
      <c r="E685" s="583" t="s">
        <v>493</v>
      </c>
      <c r="F685" s="597"/>
      <c r="G685" s="621"/>
      <c r="H685" s="620">
        <v>18112</v>
      </c>
      <c r="I685" s="620">
        <v>18112</v>
      </c>
      <c r="J685" s="579"/>
      <c r="K685" s="579">
        <f t="shared" si="19"/>
        <v>100</v>
      </c>
    </row>
    <row r="686" spans="1:11" s="566" customFormat="1" ht="12.75" outlineLevel="2">
      <c r="A686" s="585"/>
      <c r="B686" s="603" t="s">
        <v>571</v>
      </c>
      <c r="C686" s="585"/>
      <c r="D686" s="585"/>
      <c r="E686" s="583"/>
      <c r="F686" s="597"/>
      <c r="G686" s="581"/>
      <c r="H686" s="581">
        <f>SUBTOTAL(9,H685:H685)</f>
        <v>18112</v>
      </c>
      <c r="I686" s="581">
        <f>SUBTOTAL(9,I685:I685)</f>
        <v>18112</v>
      </c>
      <c r="J686" s="582"/>
      <c r="K686" s="582">
        <f t="shared" si="19"/>
        <v>100</v>
      </c>
    </row>
    <row r="687" spans="1:11" s="566" customFormat="1" ht="12.75" outlineLevel="3">
      <c r="A687" s="585">
        <v>7499</v>
      </c>
      <c r="B687" s="585">
        <v>3116</v>
      </c>
      <c r="C687" s="585" t="s">
        <v>310</v>
      </c>
      <c r="D687" s="585">
        <v>5339</v>
      </c>
      <c r="E687" s="583" t="s">
        <v>493</v>
      </c>
      <c r="F687" s="597"/>
      <c r="G687" s="621"/>
      <c r="H687" s="620">
        <v>10372</v>
      </c>
      <c r="I687" s="620">
        <v>10372</v>
      </c>
      <c r="J687" s="579"/>
      <c r="K687" s="579">
        <f t="shared" si="19"/>
        <v>100</v>
      </c>
    </row>
    <row r="688" spans="1:11" s="566" customFormat="1" ht="12.75" outlineLevel="2">
      <c r="A688" s="585"/>
      <c r="B688" s="603" t="s">
        <v>572</v>
      </c>
      <c r="C688" s="585"/>
      <c r="D688" s="585"/>
      <c r="E688" s="583"/>
      <c r="F688" s="597"/>
      <c r="G688" s="581"/>
      <c r="H688" s="581">
        <f>SUBTOTAL(9,H687:H687)</f>
        <v>10372</v>
      </c>
      <c r="I688" s="581">
        <f>SUBTOTAL(9,I687:I687)</f>
        <v>10372</v>
      </c>
      <c r="J688" s="582"/>
      <c r="K688" s="582">
        <f t="shared" si="19"/>
        <v>100</v>
      </c>
    </row>
    <row r="689" spans="1:11" s="566" customFormat="1" ht="12.75" outlineLevel="3">
      <c r="A689" s="585">
        <v>7499</v>
      </c>
      <c r="B689" s="585">
        <v>3121</v>
      </c>
      <c r="C689" s="585" t="s">
        <v>311</v>
      </c>
      <c r="D689" s="585">
        <v>5213</v>
      </c>
      <c r="E689" s="585" t="s">
        <v>433</v>
      </c>
      <c r="F689" s="597"/>
      <c r="G689" s="621"/>
      <c r="H689" s="620">
        <v>8189</v>
      </c>
      <c r="I689" s="620">
        <v>8189</v>
      </c>
      <c r="J689" s="579"/>
      <c r="K689" s="579">
        <f t="shared" si="19"/>
        <v>100</v>
      </c>
    </row>
    <row r="690" spans="1:11" s="566" customFormat="1" ht="12.75" outlineLevel="3">
      <c r="A690" s="585">
        <v>7499</v>
      </c>
      <c r="B690" s="585">
        <v>3121</v>
      </c>
      <c r="C690" s="585" t="s">
        <v>311</v>
      </c>
      <c r="D690" s="585">
        <v>5221</v>
      </c>
      <c r="E690" s="585" t="s">
        <v>427</v>
      </c>
      <c r="F690" s="597"/>
      <c r="G690" s="621"/>
      <c r="H690" s="620">
        <v>3888</v>
      </c>
      <c r="I690" s="620">
        <v>3888</v>
      </c>
      <c r="J690" s="579"/>
      <c r="K690" s="579">
        <f t="shared" si="19"/>
        <v>100</v>
      </c>
    </row>
    <row r="691" spans="1:11" s="566" customFormat="1" ht="12.75" outlineLevel="3">
      <c r="A691" s="585">
        <v>7499</v>
      </c>
      <c r="B691" s="585">
        <v>3121</v>
      </c>
      <c r="C691" s="585" t="s">
        <v>311</v>
      </c>
      <c r="D691" s="585">
        <v>5223</v>
      </c>
      <c r="E691" s="576" t="s">
        <v>429</v>
      </c>
      <c r="F691" s="597"/>
      <c r="G691" s="621"/>
      <c r="H691" s="620">
        <v>5209</v>
      </c>
      <c r="I691" s="620">
        <v>5209</v>
      </c>
      <c r="J691" s="579"/>
      <c r="K691" s="579">
        <f t="shared" si="19"/>
        <v>100</v>
      </c>
    </row>
    <row r="692" spans="1:11" s="566" customFormat="1" ht="12.75" outlineLevel="3">
      <c r="A692" s="585">
        <v>7499</v>
      </c>
      <c r="B692" s="585">
        <v>3121</v>
      </c>
      <c r="C692" s="585" t="s">
        <v>311</v>
      </c>
      <c r="D692" s="585">
        <v>5339</v>
      </c>
      <c r="E692" s="583" t="s">
        <v>493</v>
      </c>
      <c r="F692" s="597"/>
      <c r="G692" s="621"/>
      <c r="H692" s="620">
        <v>45714</v>
      </c>
      <c r="I692" s="620">
        <v>45714</v>
      </c>
      <c r="J692" s="579"/>
      <c r="K692" s="579">
        <f t="shared" si="19"/>
        <v>100</v>
      </c>
    </row>
    <row r="693" spans="1:11" s="566" customFormat="1" ht="12.75" outlineLevel="2">
      <c r="A693" s="585"/>
      <c r="B693" s="603" t="s">
        <v>573</v>
      </c>
      <c r="C693" s="585"/>
      <c r="D693" s="585"/>
      <c r="E693" s="583"/>
      <c r="F693" s="597"/>
      <c r="G693" s="581"/>
      <c r="H693" s="581">
        <f>SUBTOTAL(9,H689:H692)</f>
        <v>63000</v>
      </c>
      <c r="I693" s="581">
        <f>SUBTOTAL(9,I689:I692)</f>
        <v>63000</v>
      </c>
      <c r="J693" s="582"/>
      <c r="K693" s="582">
        <f t="shared" si="19"/>
        <v>100</v>
      </c>
    </row>
    <row r="694" spans="1:11" s="566" customFormat="1" ht="12.75" outlineLevel="3">
      <c r="A694" s="585">
        <v>7499</v>
      </c>
      <c r="B694" s="585">
        <v>3122</v>
      </c>
      <c r="C694" s="585" t="s">
        <v>312</v>
      </c>
      <c r="D694" s="585">
        <v>5213</v>
      </c>
      <c r="E694" s="585" t="s">
        <v>433</v>
      </c>
      <c r="F694" s="597"/>
      <c r="G694" s="621"/>
      <c r="H694" s="620">
        <v>8421</v>
      </c>
      <c r="I694" s="620">
        <v>8421</v>
      </c>
      <c r="J694" s="579"/>
      <c r="K694" s="579">
        <f t="shared" si="19"/>
        <v>100</v>
      </c>
    </row>
    <row r="695" spans="1:11" s="566" customFormat="1" ht="12.75" outlineLevel="3">
      <c r="A695" s="585">
        <v>7499</v>
      </c>
      <c r="B695" s="585">
        <v>3122</v>
      </c>
      <c r="C695" s="585" t="s">
        <v>312</v>
      </c>
      <c r="D695" s="585">
        <v>5221</v>
      </c>
      <c r="E695" s="585" t="s">
        <v>427</v>
      </c>
      <c r="F695" s="597"/>
      <c r="G695" s="621"/>
      <c r="H695" s="620">
        <v>4772</v>
      </c>
      <c r="I695" s="620">
        <v>4772</v>
      </c>
      <c r="J695" s="579"/>
      <c r="K695" s="579">
        <f t="shared" si="19"/>
        <v>100</v>
      </c>
    </row>
    <row r="696" spans="1:11" s="566" customFormat="1" ht="12.75" outlineLevel="3">
      <c r="A696" s="585">
        <v>7499</v>
      </c>
      <c r="B696" s="585">
        <v>3122</v>
      </c>
      <c r="C696" s="585" t="s">
        <v>312</v>
      </c>
      <c r="D696" s="585">
        <v>5223</v>
      </c>
      <c r="E696" s="576" t="s">
        <v>429</v>
      </c>
      <c r="F696" s="597"/>
      <c r="G696" s="621"/>
      <c r="H696" s="620">
        <v>4276</v>
      </c>
      <c r="I696" s="620">
        <v>4276</v>
      </c>
      <c r="J696" s="579"/>
      <c r="K696" s="579">
        <f t="shared" si="19"/>
        <v>100</v>
      </c>
    </row>
    <row r="697" spans="1:11" s="566" customFormat="1" ht="12.75" outlineLevel="3">
      <c r="A697" s="585">
        <v>7499</v>
      </c>
      <c r="B697" s="585">
        <v>3122</v>
      </c>
      <c r="C697" s="585" t="s">
        <v>312</v>
      </c>
      <c r="D697" s="585">
        <v>5339</v>
      </c>
      <c r="E697" s="583" t="s">
        <v>493</v>
      </c>
      <c r="F697" s="597"/>
      <c r="G697" s="621"/>
      <c r="H697" s="620">
        <v>74716</v>
      </c>
      <c r="I697" s="620">
        <v>74716</v>
      </c>
      <c r="J697" s="579"/>
      <c r="K697" s="579">
        <f t="shared" si="19"/>
        <v>100</v>
      </c>
    </row>
    <row r="698" spans="1:11" s="566" customFormat="1" ht="12.75" outlineLevel="2">
      <c r="A698" s="585"/>
      <c r="B698" s="603" t="s">
        <v>574</v>
      </c>
      <c r="C698" s="585"/>
      <c r="D698" s="585"/>
      <c r="E698" s="583"/>
      <c r="F698" s="597"/>
      <c r="G698" s="581"/>
      <c r="H698" s="581">
        <f>SUBTOTAL(9,H694:H697)</f>
        <v>92185</v>
      </c>
      <c r="I698" s="581">
        <f>SUBTOTAL(9,I694:I697)</f>
        <v>92185</v>
      </c>
      <c r="J698" s="582"/>
      <c r="K698" s="582">
        <f t="shared" si="19"/>
        <v>100</v>
      </c>
    </row>
    <row r="699" spans="1:11" s="566" customFormat="1" ht="12.75" outlineLevel="3">
      <c r="A699" s="585">
        <v>7499</v>
      </c>
      <c r="B699" s="585">
        <v>3123</v>
      </c>
      <c r="C699" s="585" t="s">
        <v>313</v>
      </c>
      <c r="D699" s="585">
        <v>5213</v>
      </c>
      <c r="E699" s="585" t="s">
        <v>433</v>
      </c>
      <c r="F699" s="597"/>
      <c r="G699" s="621"/>
      <c r="H699" s="620">
        <v>12024</v>
      </c>
      <c r="I699" s="620">
        <v>12024</v>
      </c>
      <c r="J699" s="579"/>
      <c r="K699" s="579">
        <f t="shared" si="19"/>
        <v>100</v>
      </c>
    </row>
    <row r="700" spans="1:11" s="566" customFormat="1" ht="12.75" outlineLevel="3">
      <c r="A700" s="585">
        <v>7499</v>
      </c>
      <c r="B700" s="585">
        <v>3123</v>
      </c>
      <c r="C700" s="585" t="s">
        <v>313</v>
      </c>
      <c r="D700" s="585">
        <v>5339</v>
      </c>
      <c r="E700" s="583" t="s">
        <v>493</v>
      </c>
      <c r="F700" s="597"/>
      <c r="G700" s="621"/>
      <c r="H700" s="620">
        <v>113127</v>
      </c>
      <c r="I700" s="620">
        <v>113127</v>
      </c>
      <c r="J700" s="579"/>
      <c r="K700" s="579">
        <f t="shared" si="19"/>
        <v>100</v>
      </c>
    </row>
    <row r="701" spans="1:11" s="566" customFormat="1" ht="12.75" outlineLevel="2">
      <c r="A701" s="585"/>
      <c r="B701" s="603" t="s">
        <v>575</v>
      </c>
      <c r="C701" s="585"/>
      <c r="D701" s="585"/>
      <c r="E701" s="583"/>
      <c r="F701" s="597"/>
      <c r="G701" s="581"/>
      <c r="H701" s="581">
        <f>SUBTOTAL(9,H699:H700)</f>
        <v>125151</v>
      </c>
      <c r="I701" s="581">
        <f>SUBTOTAL(9,I699:I700)</f>
        <v>125151</v>
      </c>
      <c r="J701" s="582"/>
      <c r="K701" s="582">
        <f t="shared" si="19"/>
        <v>100</v>
      </c>
    </row>
    <row r="702" spans="1:11" s="566" customFormat="1" ht="12.75" outlineLevel="3">
      <c r="A702" s="585">
        <v>7499</v>
      </c>
      <c r="B702" s="585">
        <v>3124</v>
      </c>
      <c r="C702" s="585" t="s">
        <v>314</v>
      </c>
      <c r="D702" s="585">
        <v>5213</v>
      </c>
      <c r="E702" s="585" t="s">
        <v>433</v>
      </c>
      <c r="F702" s="597"/>
      <c r="G702" s="621"/>
      <c r="H702" s="620">
        <v>3424</v>
      </c>
      <c r="I702" s="620">
        <v>3424</v>
      </c>
      <c r="J702" s="579"/>
      <c r="K702" s="579">
        <f t="shared" si="19"/>
        <v>100</v>
      </c>
    </row>
    <row r="703" spans="1:11" s="566" customFormat="1" ht="12.75" outlineLevel="3">
      <c r="A703" s="585">
        <v>7499</v>
      </c>
      <c r="B703" s="585">
        <v>3124</v>
      </c>
      <c r="C703" s="585" t="s">
        <v>314</v>
      </c>
      <c r="D703" s="585">
        <v>5339</v>
      </c>
      <c r="E703" s="583" t="s">
        <v>493</v>
      </c>
      <c r="F703" s="597"/>
      <c r="G703" s="621"/>
      <c r="H703" s="620">
        <v>1464</v>
      </c>
      <c r="I703" s="620">
        <v>1464</v>
      </c>
      <c r="J703" s="579"/>
      <c r="K703" s="579">
        <f t="shared" si="19"/>
        <v>100</v>
      </c>
    </row>
    <row r="704" spans="1:11" s="566" customFormat="1" ht="12.75" outlineLevel="2">
      <c r="A704" s="585"/>
      <c r="B704" s="603" t="s">
        <v>576</v>
      </c>
      <c r="C704" s="585"/>
      <c r="D704" s="585"/>
      <c r="E704" s="583"/>
      <c r="F704" s="597"/>
      <c r="G704" s="581"/>
      <c r="H704" s="581">
        <f>SUBTOTAL(9,H702:H703)</f>
        <v>4888</v>
      </c>
      <c r="I704" s="581">
        <f>SUBTOTAL(9,I702:I703)</f>
        <v>4888</v>
      </c>
      <c r="J704" s="582"/>
      <c r="K704" s="582">
        <f t="shared" si="19"/>
        <v>100</v>
      </c>
    </row>
    <row r="705" spans="1:11" s="566" customFormat="1" ht="12.75" outlineLevel="3">
      <c r="A705" s="585">
        <v>7499</v>
      </c>
      <c r="B705" s="585">
        <v>3125</v>
      </c>
      <c r="C705" s="585" t="s">
        <v>315</v>
      </c>
      <c r="D705" s="585">
        <v>5339</v>
      </c>
      <c r="E705" s="583" t="s">
        <v>493</v>
      </c>
      <c r="F705" s="597"/>
      <c r="G705" s="621"/>
      <c r="H705" s="620">
        <v>12521</v>
      </c>
      <c r="I705" s="620">
        <v>12521</v>
      </c>
      <c r="J705" s="579"/>
      <c r="K705" s="579">
        <f t="shared" si="19"/>
        <v>100</v>
      </c>
    </row>
    <row r="706" spans="1:11" s="566" customFormat="1" ht="12.75" outlineLevel="2">
      <c r="A706" s="585"/>
      <c r="B706" s="603" t="s">
        <v>577</v>
      </c>
      <c r="C706" s="585"/>
      <c r="D706" s="585"/>
      <c r="E706" s="583"/>
      <c r="F706" s="597"/>
      <c r="G706" s="581"/>
      <c r="H706" s="581">
        <f>SUBTOTAL(9,H705:H705)</f>
        <v>12521</v>
      </c>
      <c r="I706" s="581">
        <f>SUBTOTAL(9,I705:I705)</f>
        <v>12521</v>
      </c>
      <c r="J706" s="582"/>
      <c r="K706" s="582">
        <f t="shared" si="19"/>
        <v>100</v>
      </c>
    </row>
    <row r="707" spans="1:11" s="566" customFormat="1" ht="12.75" outlineLevel="3">
      <c r="A707" s="585">
        <v>7499</v>
      </c>
      <c r="B707" s="585">
        <v>3126</v>
      </c>
      <c r="C707" s="585" t="s">
        <v>316</v>
      </c>
      <c r="D707" s="585">
        <v>5339</v>
      </c>
      <c r="E707" s="583" t="s">
        <v>493</v>
      </c>
      <c r="F707" s="597"/>
      <c r="G707" s="621"/>
      <c r="H707" s="620">
        <v>1722</v>
      </c>
      <c r="I707" s="620">
        <v>1722</v>
      </c>
      <c r="J707" s="579"/>
      <c r="K707" s="579">
        <f t="shared" si="19"/>
        <v>100</v>
      </c>
    </row>
    <row r="708" spans="1:11" s="566" customFormat="1" ht="12.75" outlineLevel="2">
      <c r="A708" s="585"/>
      <c r="B708" s="603" t="s">
        <v>578</v>
      </c>
      <c r="C708" s="585"/>
      <c r="D708" s="585"/>
      <c r="E708" s="583"/>
      <c r="F708" s="597"/>
      <c r="G708" s="581"/>
      <c r="H708" s="581">
        <f>SUBTOTAL(9,H707:H707)</f>
        <v>1722</v>
      </c>
      <c r="I708" s="581">
        <f>SUBTOTAL(9,I707:I707)</f>
        <v>1722</v>
      </c>
      <c r="J708" s="582"/>
      <c r="K708" s="582">
        <f t="shared" si="19"/>
        <v>100</v>
      </c>
    </row>
    <row r="709" spans="1:11" s="566" customFormat="1" ht="12.75" outlineLevel="3">
      <c r="A709" s="585">
        <v>7499</v>
      </c>
      <c r="B709" s="585">
        <v>3128</v>
      </c>
      <c r="C709" s="585" t="s">
        <v>317</v>
      </c>
      <c r="D709" s="585">
        <v>5339</v>
      </c>
      <c r="E709" s="583" t="s">
        <v>493</v>
      </c>
      <c r="F709" s="597"/>
      <c r="G709" s="621"/>
      <c r="H709" s="620">
        <v>5220</v>
      </c>
      <c r="I709" s="620">
        <v>5220</v>
      </c>
      <c r="J709" s="579"/>
      <c r="K709" s="579">
        <f t="shared" si="19"/>
        <v>100</v>
      </c>
    </row>
    <row r="710" spans="1:11" s="566" customFormat="1" ht="12.75" outlineLevel="2">
      <c r="A710" s="585"/>
      <c r="B710" s="603" t="s">
        <v>579</v>
      </c>
      <c r="C710" s="585"/>
      <c r="D710" s="585"/>
      <c r="E710" s="583"/>
      <c r="F710" s="597"/>
      <c r="G710" s="581"/>
      <c r="H710" s="581">
        <f>SUBTOTAL(9,H709:H709)</f>
        <v>5220</v>
      </c>
      <c r="I710" s="581">
        <f>SUBTOTAL(9,I709:I709)</f>
        <v>5220</v>
      </c>
      <c r="J710" s="582"/>
      <c r="K710" s="582">
        <f t="shared" si="19"/>
        <v>100</v>
      </c>
    </row>
    <row r="711" spans="1:11" s="566" customFormat="1" ht="12.75" outlineLevel="3">
      <c r="A711" s="585">
        <v>7499</v>
      </c>
      <c r="B711" s="585">
        <v>3141</v>
      </c>
      <c r="C711" s="585" t="s">
        <v>217</v>
      </c>
      <c r="D711" s="585">
        <v>5111</v>
      </c>
      <c r="E711" s="585" t="s">
        <v>333</v>
      </c>
      <c r="F711" s="597"/>
      <c r="G711" s="621"/>
      <c r="H711" s="620">
        <v>8059</v>
      </c>
      <c r="I711" s="620">
        <v>8088</v>
      </c>
      <c r="J711" s="579"/>
      <c r="K711" s="579">
        <f t="shared" si="19"/>
        <v>100.35984613475617</v>
      </c>
    </row>
    <row r="712" spans="1:11" s="566" customFormat="1" ht="12.75" outlineLevel="3">
      <c r="A712" s="585">
        <v>7499</v>
      </c>
      <c r="B712" s="585">
        <v>3141</v>
      </c>
      <c r="C712" s="585" t="s">
        <v>217</v>
      </c>
      <c r="D712" s="585">
        <v>5112</v>
      </c>
      <c r="E712" s="585" t="s">
        <v>334</v>
      </c>
      <c r="F712" s="597"/>
      <c r="G712" s="621"/>
      <c r="H712" s="620">
        <v>3</v>
      </c>
      <c r="I712" s="620">
        <v>2</v>
      </c>
      <c r="J712" s="579"/>
      <c r="K712" s="579">
        <f t="shared" si="19"/>
        <v>66.66666666666666</v>
      </c>
    </row>
    <row r="713" spans="1:11" s="566" customFormat="1" ht="12.75" outlineLevel="3">
      <c r="A713" s="585">
        <v>7499</v>
      </c>
      <c r="B713" s="585">
        <v>3141</v>
      </c>
      <c r="C713" s="585" t="s">
        <v>217</v>
      </c>
      <c r="D713" s="585">
        <v>5119</v>
      </c>
      <c r="E713" s="585" t="s">
        <v>566</v>
      </c>
      <c r="F713" s="597"/>
      <c r="G713" s="621"/>
      <c r="H713" s="620">
        <v>6</v>
      </c>
      <c r="I713" s="620">
        <v>17</v>
      </c>
      <c r="J713" s="579"/>
      <c r="K713" s="579">
        <f t="shared" si="19"/>
        <v>283.33333333333337</v>
      </c>
    </row>
    <row r="714" spans="1:11" s="566" customFormat="1" ht="12.75" outlineLevel="3">
      <c r="A714" s="585">
        <v>7499</v>
      </c>
      <c r="B714" s="585">
        <v>3141</v>
      </c>
      <c r="C714" s="585" t="s">
        <v>217</v>
      </c>
      <c r="D714" s="585">
        <v>5121</v>
      </c>
      <c r="E714" s="583" t="s">
        <v>336</v>
      </c>
      <c r="F714" s="597"/>
      <c r="G714" s="621"/>
      <c r="H714" s="620">
        <v>2097</v>
      </c>
      <c r="I714" s="620">
        <v>2065</v>
      </c>
      <c r="J714" s="579"/>
      <c r="K714" s="579">
        <f t="shared" si="19"/>
        <v>98.47401049117788</v>
      </c>
    </row>
    <row r="715" spans="1:11" s="566" customFormat="1" ht="12.75" outlineLevel="3">
      <c r="A715" s="585">
        <v>7499</v>
      </c>
      <c r="B715" s="585">
        <v>3141</v>
      </c>
      <c r="C715" s="585" t="s">
        <v>217</v>
      </c>
      <c r="D715" s="585">
        <v>5122</v>
      </c>
      <c r="E715" s="585" t="s">
        <v>337</v>
      </c>
      <c r="F715" s="597"/>
      <c r="G715" s="621"/>
      <c r="H715" s="620">
        <v>720</v>
      </c>
      <c r="I715" s="620">
        <v>679</v>
      </c>
      <c r="J715" s="579"/>
      <c r="K715" s="579">
        <f t="shared" si="19"/>
        <v>94.30555555555556</v>
      </c>
    </row>
    <row r="716" spans="1:11" s="566" customFormat="1" ht="12.75" outlineLevel="3">
      <c r="A716" s="585">
        <v>7499</v>
      </c>
      <c r="B716" s="585">
        <v>3141</v>
      </c>
      <c r="C716" s="585" t="s">
        <v>217</v>
      </c>
      <c r="D716" s="585">
        <v>5132</v>
      </c>
      <c r="E716" s="585" t="s">
        <v>567</v>
      </c>
      <c r="F716" s="597"/>
      <c r="G716" s="621"/>
      <c r="H716" s="620">
        <v>189</v>
      </c>
      <c r="I716" s="620">
        <v>188</v>
      </c>
      <c r="J716" s="579"/>
      <c r="K716" s="579">
        <f t="shared" si="19"/>
        <v>99.47089947089947</v>
      </c>
    </row>
    <row r="717" spans="1:11" s="566" customFormat="1" ht="12.75" outlineLevel="3">
      <c r="A717" s="585">
        <v>7499</v>
      </c>
      <c r="B717" s="585">
        <v>3141</v>
      </c>
      <c r="C717" s="585" t="s">
        <v>217</v>
      </c>
      <c r="D717" s="585">
        <v>5169</v>
      </c>
      <c r="E717" s="576" t="s">
        <v>330</v>
      </c>
      <c r="F717" s="597"/>
      <c r="G717" s="621"/>
      <c r="H717" s="620">
        <v>203</v>
      </c>
      <c r="I717" s="620">
        <v>194</v>
      </c>
      <c r="J717" s="579"/>
      <c r="K717" s="579">
        <f t="shared" si="19"/>
        <v>95.56650246305419</v>
      </c>
    </row>
    <row r="718" spans="1:11" s="566" customFormat="1" ht="12.75" outlineLevel="3">
      <c r="A718" s="585">
        <v>7499</v>
      </c>
      <c r="B718" s="585">
        <v>3141</v>
      </c>
      <c r="C718" s="585" t="s">
        <v>217</v>
      </c>
      <c r="D718" s="585">
        <v>5173</v>
      </c>
      <c r="E718" s="576" t="s">
        <v>358</v>
      </c>
      <c r="F718" s="597"/>
      <c r="G718" s="621"/>
      <c r="H718" s="620">
        <v>2</v>
      </c>
      <c r="I718" s="620">
        <v>2</v>
      </c>
      <c r="J718" s="579"/>
      <c r="K718" s="579">
        <f t="shared" si="19"/>
        <v>100</v>
      </c>
    </row>
    <row r="719" spans="1:11" s="566" customFormat="1" ht="12.75" outlineLevel="3">
      <c r="A719" s="585">
        <v>7499</v>
      </c>
      <c r="B719" s="585">
        <v>3141</v>
      </c>
      <c r="C719" s="585" t="s">
        <v>217</v>
      </c>
      <c r="D719" s="585">
        <v>5213</v>
      </c>
      <c r="E719" s="585" t="s">
        <v>433</v>
      </c>
      <c r="F719" s="597"/>
      <c r="G719" s="621"/>
      <c r="H719" s="620">
        <v>78</v>
      </c>
      <c r="I719" s="620">
        <v>78</v>
      </c>
      <c r="J719" s="579"/>
      <c r="K719" s="579">
        <f t="shared" si="19"/>
        <v>100</v>
      </c>
    </row>
    <row r="720" spans="1:11" s="566" customFormat="1" ht="12.75" outlineLevel="3">
      <c r="A720" s="585">
        <v>7499</v>
      </c>
      <c r="B720" s="585">
        <v>3141</v>
      </c>
      <c r="C720" s="585" t="s">
        <v>217</v>
      </c>
      <c r="D720" s="585">
        <v>5221</v>
      </c>
      <c r="E720" s="585" t="s">
        <v>427</v>
      </c>
      <c r="F720" s="597"/>
      <c r="G720" s="621"/>
      <c r="H720" s="620">
        <v>52</v>
      </c>
      <c r="I720" s="620">
        <v>52</v>
      </c>
      <c r="J720" s="579"/>
      <c r="K720" s="579">
        <f t="shared" si="19"/>
        <v>100</v>
      </c>
    </row>
    <row r="721" spans="1:11" s="566" customFormat="1" ht="12.75" outlineLevel="3">
      <c r="A721" s="585">
        <v>7499</v>
      </c>
      <c r="B721" s="585">
        <v>3141</v>
      </c>
      <c r="C721" s="585" t="s">
        <v>217</v>
      </c>
      <c r="D721" s="585">
        <v>5331</v>
      </c>
      <c r="E721" s="583" t="s">
        <v>409</v>
      </c>
      <c r="F721" s="597"/>
      <c r="G721" s="621"/>
      <c r="H721" s="620">
        <v>97998</v>
      </c>
      <c r="I721" s="620">
        <v>97998</v>
      </c>
      <c r="J721" s="579"/>
      <c r="K721" s="579">
        <f t="shared" si="19"/>
        <v>100</v>
      </c>
    </row>
    <row r="722" spans="1:11" s="566" customFormat="1" ht="12.75" outlineLevel="3">
      <c r="A722" s="585">
        <v>7499</v>
      </c>
      <c r="B722" s="585">
        <v>3141</v>
      </c>
      <c r="C722" s="585" t="s">
        <v>217</v>
      </c>
      <c r="D722" s="585">
        <v>5499</v>
      </c>
      <c r="E722" s="601" t="s">
        <v>411</v>
      </c>
      <c r="F722" s="597"/>
      <c r="G722" s="621"/>
      <c r="H722" s="620">
        <v>84</v>
      </c>
      <c r="I722" s="620">
        <v>83</v>
      </c>
      <c r="J722" s="579"/>
      <c r="K722" s="579">
        <f t="shared" si="19"/>
        <v>98.80952380952381</v>
      </c>
    </row>
    <row r="723" spans="1:11" s="566" customFormat="1" ht="12.75" outlineLevel="2">
      <c r="A723" s="585"/>
      <c r="B723" s="603" t="s">
        <v>556</v>
      </c>
      <c r="C723" s="585"/>
      <c r="D723" s="585"/>
      <c r="E723" s="601"/>
      <c r="F723" s="597"/>
      <c r="G723" s="581"/>
      <c r="H723" s="581">
        <f>SUBTOTAL(9,H711:H722)</f>
        <v>109491</v>
      </c>
      <c r="I723" s="581">
        <f>SUBTOTAL(9,I711:I722)</f>
        <v>109446</v>
      </c>
      <c r="J723" s="582"/>
      <c r="K723" s="582">
        <f aca="true" t="shared" si="20" ref="K723:K775">+I723/H723*100</f>
        <v>99.95890073156698</v>
      </c>
    </row>
    <row r="724" spans="1:11" s="566" customFormat="1" ht="12.75" outlineLevel="3">
      <c r="A724" s="585">
        <v>7499</v>
      </c>
      <c r="B724" s="585">
        <v>3142</v>
      </c>
      <c r="C724" s="585" t="s">
        <v>318</v>
      </c>
      <c r="D724" s="585">
        <v>5213</v>
      </c>
      <c r="E724" s="585" t="s">
        <v>433</v>
      </c>
      <c r="F724" s="597"/>
      <c r="G724" s="621"/>
      <c r="H724" s="620">
        <v>1123</v>
      </c>
      <c r="I724" s="620">
        <v>1123</v>
      </c>
      <c r="J724" s="579"/>
      <c r="K724" s="579">
        <f t="shared" si="20"/>
        <v>100</v>
      </c>
    </row>
    <row r="725" spans="1:11" s="566" customFormat="1" ht="12.75" outlineLevel="3">
      <c r="A725" s="585">
        <v>7499</v>
      </c>
      <c r="B725" s="585">
        <v>3142</v>
      </c>
      <c r="C725" s="585" t="s">
        <v>318</v>
      </c>
      <c r="D725" s="585">
        <v>5222</v>
      </c>
      <c r="E725" s="583" t="s">
        <v>428</v>
      </c>
      <c r="F725" s="597"/>
      <c r="G725" s="621"/>
      <c r="H725" s="620">
        <v>8</v>
      </c>
      <c r="I725" s="620">
        <v>8</v>
      </c>
      <c r="J725" s="579"/>
      <c r="K725" s="579">
        <f t="shared" si="20"/>
        <v>100</v>
      </c>
    </row>
    <row r="726" spans="1:11" s="566" customFormat="1" ht="12.75" outlineLevel="3">
      <c r="A726" s="585">
        <v>7499</v>
      </c>
      <c r="B726" s="585">
        <v>3142</v>
      </c>
      <c r="C726" s="585" t="s">
        <v>318</v>
      </c>
      <c r="D726" s="585">
        <v>5223</v>
      </c>
      <c r="E726" s="576" t="s">
        <v>429</v>
      </c>
      <c r="F726" s="597"/>
      <c r="G726" s="621"/>
      <c r="H726" s="620">
        <v>2766</v>
      </c>
      <c r="I726" s="620">
        <v>2766</v>
      </c>
      <c r="J726" s="579"/>
      <c r="K726" s="579">
        <f t="shared" si="20"/>
        <v>100</v>
      </c>
    </row>
    <row r="727" spans="1:11" s="566" customFormat="1" ht="12.75" outlineLevel="2">
      <c r="A727" s="585"/>
      <c r="B727" s="603" t="s">
        <v>580</v>
      </c>
      <c r="C727" s="585"/>
      <c r="D727" s="585"/>
      <c r="E727" s="576"/>
      <c r="F727" s="597"/>
      <c r="G727" s="581"/>
      <c r="H727" s="581">
        <f>SUBTOTAL(9,H724:H726)</f>
        <v>3897</v>
      </c>
      <c r="I727" s="581">
        <f>SUBTOTAL(9,I724:I726)</f>
        <v>3897</v>
      </c>
      <c r="J727" s="582"/>
      <c r="K727" s="582">
        <f t="shared" si="20"/>
        <v>100</v>
      </c>
    </row>
    <row r="728" spans="1:11" s="566" customFormat="1" ht="12.75" outlineLevel="3">
      <c r="A728" s="585">
        <v>7499</v>
      </c>
      <c r="B728" s="585">
        <v>3143</v>
      </c>
      <c r="C728" s="585" t="s">
        <v>319</v>
      </c>
      <c r="D728" s="585">
        <v>5111</v>
      </c>
      <c r="E728" s="585" t="s">
        <v>333</v>
      </c>
      <c r="F728" s="597"/>
      <c r="G728" s="621"/>
      <c r="H728" s="620">
        <v>630</v>
      </c>
      <c r="I728" s="620">
        <v>647</v>
      </c>
      <c r="J728" s="579"/>
      <c r="K728" s="579">
        <f t="shared" si="20"/>
        <v>102.69841269841268</v>
      </c>
    </row>
    <row r="729" spans="1:11" s="566" customFormat="1" ht="12.75" outlineLevel="3">
      <c r="A729" s="585">
        <v>7499</v>
      </c>
      <c r="B729" s="585">
        <v>3143</v>
      </c>
      <c r="C729" s="585" t="s">
        <v>319</v>
      </c>
      <c r="D729" s="585">
        <v>5119</v>
      </c>
      <c r="E729" s="585" t="s">
        <v>566</v>
      </c>
      <c r="F729" s="597"/>
      <c r="G729" s="621"/>
      <c r="H729" s="620">
        <v>2</v>
      </c>
      <c r="I729" s="620"/>
      <c r="J729" s="579"/>
      <c r="K729" s="579"/>
    </row>
    <row r="730" spans="1:11" s="566" customFormat="1" ht="12.75" outlineLevel="3">
      <c r="A730" s="585">
        <v>7499</v>
      </c>
      <c r="B730" s="585">
        <v>3143</v>
      </c>
      <c r="C730" s="585" t="s">
        <v>319</v>
      </c>
      <c r="D730" s="585">
        <v>5121</v>
      </c>
      <c r="E730" s="583" t="s">
        <v>336</v>
      </c>
      <c r="F730" s="597"/>
      <c r="G730" s="621"/>
      <c r="H730" s="620">
        <v>153</v>
      </c>
      <c r="I730" s="620">
        <v>168</v>
      </c>
      <c r="J730" s="579"/>
      <c r="K730" s="579">
        <f t="shared" si="20"/>
        <v>109.80392156862746</v>
      </c>
    </row>
    <row r="731" spans="1:11" s="566" customFormat="1" ht="12.75" outlineLevel="3">
      <c r="A731" s="585">
        <v>7499</v>
      </c>
      <c r="B731" s="585">
        <v>3143</v>
      </c>
      <c r="C731" s="585" t="s">
        <v>319</v>
      </c>
      <c r="D731" s="585">
        <v>5122</v>
      </c>
      <c r="E731" s="585" t="s">
        <v>337</v>
      </c>
      <c r="F731" s="597"/>
      <c r="G731" s="621"/>
      <c r="H731" s="620">
        <v>53</v>
      </c>
      <c r="I731" s="620">
        <v>54</v>
      </c>
      <c r="J731" s="579"/>
      <c r="K731" s="579">
        <f t="shared" si="20"/>
        <v>101.88679245283019</v>
      </c>
    </row>
    <row r="732" spans="1:11" s="566" customFormat="1" ht="12.75" outlineLevel="3">
      <c r="A732" s="585">
        <v>7499</v>
      </c>
      <c r="B732" s="585">
        <v>3143</v>
      </c>
      <c r="C732" s="585" t="s">
        <v>319</v>
      </c>
      <c r="D732" s="585">
        <v>5136</v>
      </c>
      <c r="E732" s="585" t="s">
        <v>328</v>
      </c>
      <c r="F732" s="597"/>
      <c r="G732" s="621"/>
      <c r="H732" s="620">
        <v>13</v>
      </c>
      <c r="I732" s="620">
        <v>13</v>
      </c>
      <c r="J732" s="579"/>
      <c r="K732" s="579">
        <f t="shared" si="20"/>
        <v>100</v>
      </c>
    </row>
    <row r="733" spans="1:11" s="566" customFormat="1" ht="12.75" outlineLevel="3">
      <c r="A733" s="585">
        <v>7499</v>
      </c>
      <c r="B733" s="585">
        <v>3143</v>
      </c>
      <c r="C733" s="585" t="s">
        <v>319</v>
      </c>
      <c r="D733" s="585">
        <v>5169</v>
      </c>
      <c r="E733" s="576" t="s">
        <v>330</v>
      </c>
      <c r="F733" s="597"/>
      <c r="G733" s="621"/>
      <c r="H733" s="620">
        <v>6</v>
      </c>
      <c r="I733" s="620">
        <v>1</v>
      </c>
      <c r="J733" s="579"/>
      <c r="K733" s="579">
        <f t="shared" si="20"/>
        <v>16.666666666666664</v>
      </c>
    </row>
    <row r="734" spans="1:11" s="566" customFormat="1" ht="12.75" outlineLevel="3">
      <c r="A734" s="585">
        <v>7499</v>
      </c>
      <c r="B734" s="585">
        <v>3143</v>
      </c>
      <c r="C734" s="585" t="s">
        <v>319</v>
      </c>
      <c r="D734" s="585">
        <v>5213</v>
      </c>
      <c r="E734" s="585" t="s">
        <v>433</v>
      </c>
      <c r="F734" s="597"/>
      <c r="G734" s="621"/>
      <c r="H734" s="620">
        <v>980</v>
      </c>
      <c r="I734" s="620">
        <v>980</v>
      </c>
      <c r="J734" s="579"/>
      <c r="K734" s="579">
        <f t="shared" si="20"/>
        <v>100</v>
      </c>
    </row>
    <row r="735" spans="1:11" s="566" customFormat="1" ht="12.75" outlineLevel="3">
      <c r="A735" s="585">
        <v>7499</v>
      </c>
      <c r="B735" s="585">
        <v>3143</v>
      </c>
      <c r="C735" s="585" t="s">
        <v>319</v>
      </c>
      <c r="D735" s="585">
        <v>5221</v>
      </c>
      <c r="E735" s="585" t="s">
        <v>427</v>
      </c>
      <c r="F735" s="597"/>
      <c r="G735" s="621"/>
      <c r="H735" s="620">
        <v>128</v>
      </c>
      <c r="I735" s="620">
        <v>128</v>
      </c>
      <c r="J735" s="579"/>
      <c r="K735" s="579">
        <f t="shared" si="20"/>
        <v>100</v>
      </c>
    </row>
    <row r="736" spans="1:11" s="566" customFormat="1" ht="12.75" outlineLevel="3">
      <c r="A736" s="585">
        <v>7499</v>
      </c>
      <c r="B736" s="585">
        <v>3143</v>
      </c>
      <c r="C736" s="585" t="s">
        <v>319</v>
      </c>
      <c r="D736" s="585">
        <v>5223</v>
      </c>
      <c r="E736" s="576" t="s">
        <v>429</v>
      </c>
      <c r="F736" s="597"/>
      <c r="G736" s="621"/>
      <c r="H736" s="620">
        <v>752</v>
      </c>
      <c r="I736" s="620">
        <v>752</v>
      </c>
      <c r="J736" s="579"/>
      <c r="K736" s="579">
        <f t="shared" si="20"/>
        <v>100</v>
      </c>
    </row>
    <row r="737" spans="1:11" s="566" customFormat="1" ht="12.75" outlineLevel="3">
      <c r="A737" s="585">
        <v>7499</v>
      </c>
      <c r="B737" s="585">
        <v>3143</v>
      </c>
      <c r="C737" s="585" t="s">
        <v>319</v>
      </c>
      <c r="D737" s="585">
        <v>5331</v>
      </c>
      <c r="E737" s="583" t="s">
        <v>409</v>
      </c>
      <c r="F737" s="597"/>
      <c r="G737" s="621"/>
      <c r="H737" s="620">
        <v>51774</v>
      </c>
      <c r="I737" s="620">
        <v>51774</v>
      </c>
      <c r="J737" s="579"/>
      <c r="K737" s="579">
        <f t="shared" si="20"/>
        <v>100</v>
      </c>
    </row>
    <row r="738" spans="1:11" s="566" customFormat="1" ht="12.75" outlineLevel="3">
      <c r="A738" s="585">
        <v>7499</v>
      </c>
      <c r="B738" s="585">
        <v>3143</v>
      </c>
      <c r="C738" s="585" t="s">
        <v>319</v>
      </c>
      <c r="D738" s="585">
        <v>5499</v>
      </c>
      <c r="E738" s="601" t="s">
        <v>411</v>
      </c>
      <c r="F738" s="597"/>
      <c r="G738" s="621"/>
      <c r="H738" s="620">
        <v>4</v>
      </c>
      <c r="I738" s="620">
        <v>3</v>
      </c>
      <c r="J738" s="579"/>
      <c r="K738" s="579">
        <f t="shared" si="20"/>
        <v>75</v>
      </c>
    </row>
    <row r="739" spans="1:11" s="566" customFormat="1" ht="12.75" outlineLevel="2">
      <c r="A739" s="585"/>
      <c r="B739" s="603" t="s">
        <v>581</v>
      </c>
      <c r="C739" s="585"/>
      <c r="D739" s="585"/>
      <c r="E739" s="601"/>
      <c r="F739" s="597"/>
      <c r="G739" s="581"/>
      <c r="H739" s="581">
        <f>SUBTOTAL(9,H728:H738)</f>
        <v>54495</v>
      </c>
      <c r="I739" s="581">
        <f>SUBTOTAL(9,I728:I738)</f>
        <v>54520</v>
      </c>
      <c r="J739" s="582"/>
      <c r="K739" s="582">
        <f t="shared" si="20"/>
        <v>100.04587576841912</v>
      </c>
    </row>
    <row r="740" spans="1:11" s="566" customFormat="1" ht="12.75" outlineLevel="3">
      <c r="A740" s="585">
        <v>7499</v>
      </c>
      <c r="B740" s="585">
        <v>3145</v>
      </c>
      <c r="C740" s="585" t="s">
        <v>218</v>
      </c>
      <c r="D740" s="585">
        <v>5213</v>
      </c>
      <c r="E740" s="585" t="s">
        <v>433</v>
      </c>
      <c r="F740" s="597"/>
      <c r="G740" s="621"/>
      <c r="H740" s="620">
        <v>881</v>
      </c>
      <c r="I740" s="620">
        <v>881</v>
      </c>
      <c r="J740" s="579"/>
      <c r="K740" s="579">
        <f t="shared" si="20"/>
        <v>100</v>
      </c>
    </row>
    <row r="741" spans="1:11" s="566" customFormat="1" ht="12.75" outlineLevel="3">
      <c r="A741" s="585">
        <v>7499</v>
      </c>
      <c r="B741" s="585">
        <v>3145</v>
      </c>
      <c r="C741" s="585" t="s">
        <v>218</v>
      </c>
      <c r="D741" s="585">
        <v>5223</v>
      </c>
      <c r="E741" s="576" t="s">
        <v>429</v>
      </c>
      <c r="F741" s="597"/>
      <c r="G741" s="621"/>
      <c r="H741" s="620">
        <v>854</v>
      </c>
      <c r="I741" s="620">
        <v>854</v>
      </c>
      <c r="J741" s="579"/>
      <c r="K741" s="579">
        <f t="shared" si="20"/>
        <v>100</v>
      </c>
    </row>
    <row r="742" spans="1:11" s="566" customFormat="1" ht="12.75" outlineLevel="3">
      <c r="A742" s="585">
        <v>7499</v>
      </c>
      <c r="B742" s="585">
        <v>3145</v>
      </c>
      <c r="C742" s="585" t="s">
        <v>218</v>
      </c>
      <c r="D742" s="585">
        <v>5331</v>
      </c>
      <c r="E742" s="583" t="s">
        <v>409</v>
      </c>
      <c r="F742" s="597"/>
      <c r="G742" s="621"/>
      <c r="H742" s="620">
        <v>5806</v>
      </c>
      <c r="I742" s="620">
        <v>5806</v>
      </c>
      <c r="J742" s="579"/>
      <c r="K742" s="579">
        <f t="shared" si="20"/>
        <v>100</v>
      </c>
    </row>
    <row r="743" spans="1:11" s="566" customFormat="1" ht="12.75" outlineLevel="3">
      <c r="A743" s="585">
        <v>7499</v>
      </c>
      <c r="B743" s="585">
        <v>3145</v>
      </c>
      <c r="C743" s="585" t="s">
        <v>218</v>
      </c>
      <c r="D743" s="585">
        <v>5339</v>
      </c>
      <c r="E743" s="583" t="s">
        <v>493</v>
      </c>
      <c r="F743" s="597"/>
      <c r="G743" s="621"/>
      <c r="H743" s="620">
        <v>5805</v>
      </c>
      <c r="I743" s="620">
        <v>5805</v>
      </c>
      <c r="J743" s="579"/>
      <c r="K743" s="579">
        <f t="shared" si="20"/>
        <v>100</v>
      </c>
    </row>
    <row r="744" spans="1:11" s="566" customFormat="1" ht="12.75" outlineLevel="2">
      <c r="A744" s="585"/>
      <c r="B744" s="603" t="s">
        <v>557</v>
      </c>
      <c r="C744" s="585"/>
      <c r="D744" s="585"/>
      <c r="E744" s="583"/>
      <c r="F744" s="597"/>
      <c r="G744" s="581"/>
      <c r="H744" s="581">
        <f>SUBTOTAL(9,H740:H743)</f>
        <v>13346</v>
      </c>
      <c r="I744" s="581">
        <f>SUBTOTAL(9,I740:I743)</f>
        <v>13346</v>
      </c>
      <c r="J744" s="582"/>
      <c r="K744" s="582">
        <f t="shared" si="20"/>
        <v>100</v>
      </c>
    </row>
    <row r="745" spans="1:11" s="566" customFormat="1" ht="12.75" outlineLevel="3">
      <c r="A745" s="585">
        <v>7499</v>
      </c>
      <c r="B745" s="585">
        <v>3146</v>
      </c>
      <c r="C745" s="585" t="s">
        <v>582</v>
      </c>
      <c r="D745" s="585">
        <v>5213</v>
      </c>
      <c r="E745" s="585" t="s">
        <v>433</v>
      </c>
      <c r="F745" s="597"/>
      <c r="G745" s="621"/>
      <c r="H745" s="620">
        <v>776</v>
      </c>
      <c r="I745" s="620">
        <v>776</v>
      </c>
      <c r="J745" s="579"/>
      <c r="K745" s="579">
        <f t="shared" si="20"/>
        <v>100</v>
      </c>
    </row>
    <row r="746" spans="1:11" s="566" customFormat="1" ht="12.75" outlineLevel="3">
      <c r="A746" s="585">
        <v>7499</v>
      </c>
      <c r="B746" s="585">
        <v>3146</v>
      </c>
      <c r="C746" s="585" t="s">
        <v>582</v>
      </c>
      <c r="D746" s="585">
        <v>5222</v>
      </c>
      <c r="E746" s="583" t="s">
        <v>428</v>
      </c>
      <c r="F746" s="597"/>
      <c r="G746" s="621"/>
      <c r="H746" s="620">
        <v>684</v>
      </c>
      <c r="I746" s="620">
        <v>684</v>
      </c>
      <c r="J746" s="579"/>
      <c r="K746" s="579">
        <f t="shared" si="20"/>
        <v>100</v>
      </c>
    </row>
    <row r="747" spans="1:11" s="566" customFormat="1" ht="12.75" outlineLevel="3">
      <c r="A747" s="585">
        <v>7499</v>
      </c>
      <c r="B747" s="585">
        <v>3146</v>
      </c>
      <c r="C747" s="585" t="s">
        <v>582</v>
      </c>
      <c r="D747" s="585">
        <v>5339</v>
      </c>
      <c r="E747" s="583" t="s">
        <v>493</v>
      </c>
      <c r="F747" s="597"/>
      <c r="G747" s="621"/>
      <c r="H747" s="620">
        <v>3057</v>
      </c>
      <c r="I747" s="620">
        <v>3057</v>
      </c>
      <c r="J747" s="579"/>
      <c r="K747" s="579">
        <f t="shared" si="20"/>
        <v>100</v>
      </c>
    </row>
    <row r="748" spans="1:11" s="566" customFormat="1" ht="12.75" outlineLevel="2">
      <c r="A748" s="585"/>
      <c r="B748" s="603" t="s">
        <v>583</v>
      </c>
      <c r="C748" s="585"/>
      <c r="D748" s="585"/>
      <c r="E748" s="583"/>
      <c r="F748" s="597"/>
      <c r="G748" s="581"/>
      <c r="H748" s="581">
        <f>SUBTOTAL(9,H745:H747)</f>
        <v>4517</v>
      </c>
      <c r="I748" s="581">
        <f>SUBTOTAL(9,I745:I747)</f>
        <v>4517</v>
      </c>
      <c r="J748" s="582"/>
      <c r="K748" s="582">
        <f t="shared" si="20"/>
        <v>100</v>
      </c>
    </row>
    <row r="749" spans="1:11" s="566" customFormat="1" ht="12.75" outlineLevel="3">
      <c r="A749" s="585">
        <v>7499</v>
      </c>
      <c r="B749" s="585">
        <v>3149</v>
      </c>
      <c r="C749" s="585" t="s">
        <v>306</v>
      </c>
      <c r="D749" s="585">
        <v>5339</v>
      </c>
      <c r="E749" s="583" t="s">
        <v>493</v>
      </c>
      <c r="F749" s="597"/>
      <c r="G749" s="621"/>
      <c r="H749" s="620">
        <v>1033</v>
      </c>
      <c r="I749" s="620">
        <v>1033</v>
      </c>
      <c r="J749" s="579"/>
      <c r="K749" s="579">
        <f t="shared" si="20"/>
        <v>100</v>
      </c>
    </row>
    <row r="750" spans="1:11" s="566" customFormat="1" ht="12.75" outlineLevel="2">
      <c r="A750" s="585"/>
      <c r="B750" s="603" t="s">
        <v>558</v>
      </c>
      <c r="C750" s="585"/>
      <c r="D750" s="585"/>
      <c r="E750" s="583"/>
      <c r="F750" s="597"/>
      <c r="G750" s="581"/>
      <c r="H750" s="581">
        <f>SUBTOTAL(9,H749:H749)</f>
        <v>1033</v>
      </c>
      <c r="I750" s="581">
        <f>SUBTOTAL(9,I749:I749)</f>
        <v>1033</v>
      </c>
      <c r="J750" s="582"/>
      <c r="K750" s="582">
        <f t="shared" si="20"/>
        <v>100</v>
      </c>
    </row>
    <row r="751" spans="1:11" s="566" customFormat="1" ht="12.75" outlineLevel="3">
      <c r="A751" s="585">
        <v>7499</v>
      </c>
      <c r="B751" s="585">
        <v>3150</v>
      </c>
      <c r="C751" s="585" t="s">
        <v>321</v>
      </c>
      <c r="D751" s="585">
        <v>5213</v>
      </c>
      <c r="E751" s="585" t="s">
        <v>433</v>
      </c>
      <c r="F751" s="597"/>
      <c r="G751" s="621"/>
      <c r="H751" s="620">
        <v>3192</v>
      </c>
      <c r="I751" s="620">
        <v>3192</v>
      </c>
      <c r="J751" s="579"/>
      <c r="K751" s="579">
        <f t="shared" si="20"/>
        <v>100</v>
      </c>
    </row>
    <row r="752" spans="1:11" s="566" customFormat="1" ht="12.75" outlineLevel="3">
      <c r="A752" s="585">
        <v>7499</v>
      </c>
      <c r="B752" s="585">
        <v>3150</v>
      </c>
      <c r="C752" s="585" t="s">
        <v>321</v>
      </c>
      <c r="D752" s="585">
        <v>5223</v>
      </c>
      <c r="E752" s="576" t="s">
        <v>429</v>
      </c>
      <c r="F752" s="597"/>
      <c r="G752" s="621"/>
      <c r="H752" s="620">
        <v>65</v>
      </c>
      <c r="I752" s="620">
        <v>65</v>
      </c>
      <c r="J752" s="579"/>
      <c r="K752" s="579">
        <f t="shared" si="20"/>
        <v>100</v>
      </c>
    </row>
    <row r="753" spans="1:11" s="566" customFormat="1" ht="12.75" outlineLevel="3">
      <c r="A753" s="585">
        <v>7499</v>
      </c>
      <c r="B753" s="585">
        <v>3150</v>
      </c>
      <c r="C753" s="585" t="s">
        <v>321</v>
      </c>
      <c r="D753" s="585">
        <v>5339</v>
      </c>
      <c r="E753" s="583" t="s">
        <v>493</v>
      </c>
      <c r="F753" s="597"/>
      <c r="G753" s="621"/>
      <c r="H753" s="620">
        <v>8921</v>
      </c>
      <c r="I753" s="620">
        <v>8921</v>
      </c>
      <c r="J753" s="579"/>
      <c r="K753" s="579">
        <f t="shared" si="20"/>
        <v>100</v>
      </c>
    </row>
    <row r="754" spans="1:11" s="566" customFormat="1" ht="12.75" outlineLevel="2">
      <c r="A754" s="585"/>
      <c r="B754" s="603" t="s">
        <v>584</v>
      </c>
      <c r="C754" s="585"/>
      <c r="D754" s="585"/>
      <c r="E754" s="583"/>
      <c r="F754" s="597"/>
      <c r="G754" s="581"/>
      <c r="H754" s="581">
        <f>SUBTOTAL(9,H751:H753)</f>
        <v>12178</v>
      </c>
      <c r="I754" s="581">
        <f>SUBTOTAL(9,I751:I753)</f>
        <v>12178</v>
      </c>
      <c r="J754" s="582"/>
      <c r="K754" s="582">
        <f t="shared" si="20"/>
        <v>100</v>
      </c>
    </row>
    <row r="755" spans="1:11" s="566" customFormat="1" ht="12.75" outlineLevel="3">
      <c r="A755" s="585">
        <v>7499</v>
      </c>
      <c r="B755" s="585">
        <v>3231</v>
      </c>
      <c r="C755" s="585" t="s">
        <v>322</v>
      </c>
      <c r="D755" s="585">
        <v>5213</v>
      </c>
      <c r="E755" s="585" t="s">
        <v>433</v>
      </c>
      <c r="F755" s="597"/>
      <c r="G755" s="621"/>
      <c r="H755" s="620">
        <v>4348</v>
      </c>
      <c r="I755" s="620">
        <v>4348</v>
      </c>
      <c r="J755" s="579"/>
      <c r="K755" s="579">
        <f t="shared" si="20"/>
        <v>100</v>
      </c>
    </row>
    <row r="756" spans="1:11" s="566" customFormat="1" ht="12.75" outlineLevel="3">
      <c r="A756" s="585">
        <v>7499</v>
      </c>
      <c r="B756" s="585">
        <v>3231</v>
      </c>
      <c r="C756" s="585" t="s">
        <v>322</v>
      </c>
      <c r="D756" s="585">
        <v>5339</v>
      </c>
      <c r="E756" s="583" t="s">
        <v>493</v>
      </c>
      <c r="F756" s="597"/>
      <c r="G756" s="621"/>
      <c r="H756" s="620">
        <v>16135</v>
      </c>
      <c r="I756" s="620">
        <v>16135</v>
      </c>
      <c r="J756" s="579"/>
      <c r="K756" s="579">
        <f t="shared" si="20"/>
        <v>100</v>
      </c>
    </row>
    <row r="757" spans="1:11" s="566" customFormat="1" ht="12.75" outlineLevel="2">
      <c r="A757" s="585"/>
      <c r="B757" s="603" t="s">
        <v>585</v>
      </c>
      <c r="C757" s="585"/>
      <c r="D757" s="585"/>
      <c r="E757" s="583"/>
      <c r="F757" s="597"/>
      <c r="G757" s="581"/>
      <c r="H757" s="581">
        <f>SUBTOTAL(9,H755:H756)</f>
        <v>20483</v>
      </c>
      <c r="I757" s="581">
        <f>SUBTOTAL(9,I755:I756)</f>
        <v>20483</v>
      </c>
      <c r="J757" s="582"/>
      <c r="K757" s="582">
        <f t="shared" si="20"/>
        <v>100</v>
      </c>
    </row>
    <row r="758" spans="1:11" s="566" customFormat="1" ht="12.75" outlineLevel="3">
      <c r="A758" s="585">
        <v>7499</v>
      </c>
      <c r="B758" s="585">
        <v>3299</v>
      </c>
      <c r="C758" s="585" t="s">
        <v>323</v>
      </c>
      <c r="D758" s="585">
        <v>5111</v>
      </c>
      <c r="E758" s="585" t="s">
        <v>333</v>
      </c>
      <c r="F758" s="597"/>
      <c r="G758" s="621"/>
      <c r="H758" s="620">
        <v>94</v>
      </c>
      <c r="I758" s="620">
        <v>94</v>
      </c>
      <c r="J758" s="579"/>
      <c r="K758" s="579">
        <f t="shared" si="20"/>
        <v>100</v>
      </c>
    </row>
    <row r="759" spans="1:11" s="566" customFormat="1" ht="12.75" outlineLevel="3">
      <c r="A759" s="585">
        <v>7499</v>
      </c>
      <c r="B759" s="585">
        <v>3299</v>
      </c>
      <c r="C759" s="585" t="s">
        <v>323</v>
      </c>
      <c r="D759" s="585">
        <v>5112</v>
      </c>
      <c r="E759" s="585" t="s">
        <v>334</v>
      </c>
      <c r="F759" s="597"/>
      <c r="G759" s="621"/>
      <c r="H759" s="620">
        <v>46</v>
      </c>
      <c r="I759" s="620">
        <v>46</v>
      </c>
      <c r="J759" s="579"/>
      <c r="K759" s="579">
        <f t="shared" si="20"/>
        <v>100</v>
      </c>
    </row>
    <row r="760" spans="1:11" s="566" customFormat="1" ht="12.75" outlineLevel="3">
      <c r="A760" s="585">
        <v>7499</v>
      </c>
      <c r="B760" s="585">
        <v>3299</v>
      </c>
      <c r="C760" s="585" t="s">
        <v>323</v>
      </c>
      <c r="D760" s="585">
        <v>5121</v>
      </c>
      <c r="E760" s="583" t="s">
        <v>336</v>
      </c>
      <c r="F760" s="597"/>
      <c r="G760" s="621"/>
      <c r="H760" s="620">
        <v>34</v>
      </c>
      <c r="I760" s="620">
        <v>26</v>
      </c>
      <c r="J760" s="579"/>
      <c r="K760" s="579">
        <f t="shared" si="20"/>
        <v>76.47058823529412</v>
      </c>
    </row>
    <row r="761" spans="1:11" s="566" customFormat="1" ht="12.75" outlineLevel="3">
      <c r="A761" s="585">
        <v>7499</v>
      </c>
      <c r="B761" s="585">
        <v>3299</v>
      </c>
      <c r="C761" s="585" t="s">
        <v>323</v>
      </c>
      <c r="D761" s="585">
        <v>5122</v>
      </c>
      <c r="E761" s="585" t="s">
        <v>337</v>
      </c>
      <c r="F761" s="597"/>
      <c r="G761" s="621"/>
      <c r="H761" s="620">
        <v>12</v>
      </c>
      <c r="I761" s="620">
        <v>9</v>
      </c>
      <c r="J761" s="579"/>
      <c r="K761" s="579">
        <f t="shared" si="20"/>
        <v>75</v>
      </c>
    </row>
    <row r="762" spans="1:11" s="566" customFormat="1" ht="12.75" outlineLevel="3">
      <c r="A762" s="585">
        <v>7499</v>
      </c>
      <c r="B762" s="585">
        <v>3299</v>
      </c>
      <c r="C762" s="585" t="s">
        <v>323</v>
      </c>
      <c r="D762" s="585">
        <v>5136</v>
      </c>
      <c r="E762" s="585" t="s">
        <v>328</v>
      </c>
      <c r="F762" s="597"/>
      <c r="G762" s="621"/>
      <c r="H762" s="620">
        <v>17</v>
      </c>
      <c r="I762" s="620">
        <v>15</v>
      </c>
      <c r="J762" s="579"/>
      <c r="K762" s="579">
        <f t="shared" si="20"/>
        <v>88.23529411764706</v>
      </c>
    </row>
    <row r="763" spans="1:11" s="566" customFormat="1" ht="12.75" outlineLevel="3">
      <c r="A763" s="585">
        <v>7499</v>
      </c>
      <c r="B763" s="585">
        <v>3299</v>
      </c>
      <c r="C763" s="585" t="s">
        <v>323</v>
      </c>
      <c r="D763" s="585">
        <v>5137</v>
      </c>
      <c r="E763" s="576" t="s">
        <v>348</v>
      </c>
      <c r="F763" s="597"/>
      <c r="G763" s="621"/>
      <c r="H763" s="620"/>
      <c r="I763" s="620">
        <v>14</v>
      </c>
      <c r="J763" s="579"/>
      <c r="K763" s="579"/>
    </row>
    <row r="764" spans="1:11" s="566" customFormat="1" ht="12.75" outlineLevel="3">
      <c r="A764" s="585">
        <v>7499</v>
      </c>
      <c r="B764" s="585">
        <v>3299</v>
      </c>
      <c r="C764" s="585" t="s">
        <v>323</v>
      </c>
      <c r="D764" s="585">
        <v>5139</v>
      </c>
      <c r="E764" s="576" t="s">
        <v>329</v>
      </c>
      <c r="F764" s="597"/>
      <c r="G764" s="621"/>
      <c r="H764" s="620">
        <v>74</v>
      </c>
      <c r="I764" s="620">
        <v>69</v>
      </c>
      <c r="J764" s="579"/>
      <c r="K764" s="579">
        <f t="shared" si="20"/>
        <v>93.24324324324324</v>
      </c>
    </row>
    <row r="765" spans="1:11" s="566" customFormat="1" ht="12.75" outlineLevel="3">
      <c r="A765" s="585">
        <v>7499</v>
      </c>
      <c r="B765" s="585">
        <v>3299</v>
      </c>
      <c r="C765" s="585" t="s">
        <v>323</v>
      </c>
      <c r="D765" s="585">
        <v>5149</v>
      </c>
      <c r="E765" s="585" t="s">
        <v>586</v>
      </c>
      <c r="F765" s="597"/>
      <c r="G765" s="621"/>
      <c r="H765" s="620">
        <v>50</v>
      </c>
      <c r="I765" s="620"/>
      <c r="J765" s="579"/>
      <c r="K765" s="579"/>
    </row>
    <row r="766" spans="1:11" s="566" customFormat="1" ht="12.75" outlineLevel="3">
      <c r="A766" s="585">
        <v>7499</v>
      </c>
      <c r="B766" s="585">
        <v>3299</v>
      </c>
      <c r="C766" s="585" t="s">
        <v>323</v>
      </c>
      <c r="D766" s="585">
        <v>5156</v>
      </c>
      <c r="E766" s="585" t="s">
        <v>350</v>
      </c>
      <c r="F766" s="597"/>
      <c r="G766" s="621"/>
      <c r="H766" s="620">
        <v>6</v>
      </c>
      <c r="I766" s="620">
        <v>5</v>
      </c>
      <c r="J766" s="579"/>
      <c r="K766" s="579">
        <f t="shared" si="20"/>
        <v>83.33333333333334</v>
      </c>
    </row>
    <row r="767" spans="1:11" s="566" customFormat="1" ht="12.75" outlineLevel="3">
      <c r="A767" s="585">
        <v>7499</v>
      </c>
      <c r="B767" s="585">
        <v>3299</v>
      </c>
      <c r="C767" s="585" t="s">
        <v>323</v>
      </c>
      <c r="D767" s="585">
        <v>5161</v>
      </c>
      <c r="E767" s="585" t="s">
        <v>351</v>
      </c>
      <c r="F767" s="597"/>
      <c r="G767" s="621"/>
      <c r="H767" s="620">
        <v>11</v>
      </c>
      <c r="I767" s="620">
        <v>10</v>
      </c>
      <c r="J767" s="579"/>
      <c r="K767" s="579">
        <f t="shared" si="20"/>
        <v>90.9090909090909</v>
      </c>
    </row>
    <row r="768" spans="1:11" s="566" customFormat="1" ht="12.75" outlineLevel="3">
      <c r="A768" s="585">
        <v>7499</v>
      </c>
      <c r="B768" s="585">
        <v>3299</v>
      </c>
      <c r="C768" s="585" t="s">
        <v>323</v>
      </c>
      <c r="D768" s="585">
        <v>5163</v>
      </c>
      <c r="E768" s="585" t="s">
        <v>353</v>
      </c>
      <c r="F768" s="597"/>
      <c r="G768" s="621"/>
      <c r="H768" s="620">
        <v>1</v>
      </c>
      <c r="I768" s="620"/>
      <c r="J768" s="579"/>
      <c r="K768" s="579"/>
    </row>
    <row r="769" spans="1:11" s="566" customFormat="1" ht="12.75" outlineLevel="3">
      <c r="A769" s="585">
        <v>7499</v>
      </c>
      <c r="B769" s="585">
        <v>3299</v>
      </c>
      <c r="C769" s="585" t="s">
        <v>323</v>
      </c>
      <c r="D769" s="585">
        <v>5164</v>
      </c>
      <c r="E769" s="585" t="s">
        <v>354</v>
      </c>
      <c r="F769" s="597"/>
      <c r="G769" s="621"/>
      <c r="H769" s="620">
        <v>9</v>
      </c>
      <c r="I769" s="620">
        <v>9</v>
      </c>
      <c r="J769" s="579"/>
      <c r="K769" s="579">
        <f t="shared" si="20"/>
        <v>100</v>
      </c>
    </row>
    <row r="770" spans="1:11" s="566" customFormat="1" ht="12.75" outlineLevel="3">
      <c r="A770" s="585">
        <v>7499</v>
      </c>
      <c r="B770" s="585">
        <v>3299</v>
      </c>
      <c r="C770" s="585" t="s">
        <v>323</v>
      </c>
      <c r="D770" s="585">
        <v>5167</v>
      </c>
      <c r="E770" s="585" t="s">
        <v>356</v>
      </c>
      <c r="F770" s="597"/>
      <c r="G770" s="621"/>
      <c r="H770" s="620">
        <v>205</v>
      </c>
      <c r="I770" s="620">
        <v>200</v>
      </c>
      <c r="J770" s="579"/>
      <c r="K770" s="579">
        <f t="shared" si="20"/>
        <v>97.5609756097561</v>
      </c>
    </row>
    <row r="771" spans="1:11" s="566" customFormat="1" ht="12.75" outlineLevel="3">
      <c r="A771" s="585">
        <v>7499</v>
      </c>
      <c r="B771" s="585">
        <v>3299</v>
      </c>
      <c r="C771" s="585" t="s">
        <v>323</v>
      </c>
      <c r="D771" s="585">
        <v>5168</v>
      </c>
      <c r="E771" s="585" t="s">
        <v>381</v>
      </c>
      <c r="F771" s="597"/>
      <c r="G771" s="621"/>
      <c r="H771" s="620">
        <v>204</v>
      </c>
      <c r="I771" s="620">
        <v>203</v>
      </c>
      <c r="J771" s="579"/>
      <c r="K771" s="579">
        <f t="shared" si="20"/>
        <v>99.50980392156863</v>
      </c>
    </row>
    <row r="772" spans="1:11" s="566" customFormat="1" ht="12.75" outlineLevel="3">
      <c r="A772" s="585">
        <v>7499</v>
      </c>
      <c r="B772" s="585">
        <v>3299</v>
      </c>
      <c r="C772" s="585" t="s">
        <v>323</v>
      </c>
      <c r="D772" s="585">
        <v>5169</v>
      </c>
      <c r="E772" s="576" t="s">
        <v>330</v>
      </c>
      <c r="F772" s="597"/>
      <c r="G772" s="621"/>
      <c r="H772" s="620">
        <v>940</v>
      </c>
      <c r="I772" s="620">
        <v>980</v>
      </c>
      <c r="J772" s="579"/>
      <c r="K772" s="579">
        <f t="shared" si="20"/>
        <v>104.25531914893618</v>
      </c>
    </row>
    <row r="773" spans="1:11" s="566" customFormat="1" ht="12.75" outlineLevel="3">
      <c r="A773" s="585">
        <v>7499</v>
      </c>
      <c r="B773" s="585">
        <v>3299</v>
      </c>
      <c r="C773" s="585" t="s">
        <v>323</v>
      </c>
      <c r="D773" s="585">
        <v>5171</v>
      </c>
      <c r="E773" s="585" t="s">
        <v>357</v>
      </c>
      <c r="F773" s="597"/>
      <c r="G773" s="621"/>
      <c r="H773" s="620">
        <v>8</v>
      </c>
      <c r="I773" s="620">
        <v>7</v>
      </c>
      <c r="J773" s="579"/>
      <c r="K773" s="579">
        <f t="shared" si="20"/>
        <v>87.5</v>
      </c>
    </row>
    <row r="774" spans="1:11" s="566" customFormat="1" ht="12.75" outlineLevel="3">
      <c r="A774" s="585">
        <v>7499</v>
      </c>
      <c r="B774" s="585">
        <v>3299</v>
      </c>
      <c r="C774" s="585" t="s">
        <v>323</v>
      </c>
      <c r="D774" s="585">
        <v>5173</v>
      </c>
      <c r="E774" s="576" t="s">
        <v>358</v>
      </c>
      <c r="F774" s="597"/>
      <c r="G774" s="621"/>
      <c r="H774" s="620">
        <v>9</v>
      </c>
      <c r="I774" s="620">
        <v>8</v>
      </c>
      <c r="J774" s="579"/>
      <c r="K774" s="579">
        <f t="shared" si="20"/>
        <v>88.88888888888889</v>
      </c>
    </row>
    <row r="775" spans="1:11" s="566" customFormat="1" ht="12.75" outlineLevel="3">
      <c r="A775" s="585">
        <v>7499</v>
      </c>
      <c r="B775" s="585">
        <v>3299</v>
      </c>
      <c r="C775" s="585" t="s">
        <v>323</v>
      </c>
      <c r="D775" s="585">
        <v>5175</v>
      </c>
      <c r="E775" s="585" t="s">
        <v>359</v>
      </c>
      <c r="F775" s="597"/>
      <c r="G775" s="621"/>
      <c r="H775" s="620">
        <v>5</v>
      </c>
      <c r="I775" s="620">
        <v>5</v>
      </c>
      <c r="J775" s="579"/>
      <c r="K775" s="579">
        <f t="shared" si="20"/>
        <v>100</v>
      </c>
    </row>
    <row r="776" spans="1:11" s="566" customFormat="1" ht="12.75" outlineLevel="3">
      <c r="A776" s="585">
        <v>7499</v>
      </c>
      <c r="B776" s="585">
        <v>3299</v>
      </c>
      <c r="C776" s="585" t="s">
        <v>323</v>
      </c>
      <c r="D776" s="585">
        <v>5179</v>
      </c>
      <c r="E776" s="585" t="s">
        <v>341</v>
      </c>
      <c r="F776" s="597"/>
      <c r="G776" s="621"/>
      <c r="H776" s="620">
        <v>1</v>
      </c>
      <c r="I776" s="620"/>
      <c r="J776" s="579"/>
      <c r="K776" s="579"/>
    </row>
    <row r="777" spans="1:11" s="566" customFormat="1" ht="12.75" outlineLevel="3">
      <c r="A777" s="585">
        <v>7499</v>
      </c>
      <c r="B777" s="585">
        <v>3299</v>
      </c>
      <c r="C777" s="585" t="s">
        <v>323</v>
      </c>
      <c r="D777" s="585">
        <v>5194</v>
      </c>
      <c r="E777" s="585" t="s">
        <v>361</v>
      </c>
      <c r="F777" s="597"/>
      <c r="G777" s="621"/>
      <c r="H777" s="620">
        <v>1</v>
      </c>
      <c r="I777" s="620"/>
      <c r="J777" s="579"/>
      <c r="K777" s="579"/>
    </row>
    <row r="778" spans="1:11" s="566" customFormat="1" ht="12.75" outlineLevel="3">
      <c r="A778" s="585">
        <v>7499</v>
      </c>
      <c r="B778" s="585">
        <v>3299</v>
      </c>
      <c r="C778" s="585" t="s">
        <v>323</v>
      </c>
      <c r="D778" s="585">
        <v>5195</v>
      </c>
      <c r="E778" s="577" t="s">
        <v>362</v>
      </c>
      <c r="F778" s="597"/>
      <c r="G778" s="621"/>
      <c r="H778" s="620">
        <v>143</v>
      </c>
      <c r="I778" s="620">
        <v>142.538</v>
      </c>
      <c r="J778" s="579"/>
      <c r="K778" s="579">
        <f aca="true" t="shared" si="21" ref="K778:K844">+I778/H778*100</f>
        <v>99.67692307692309</v>
      </c>
    </row>
    <row r="779" spans="1:11" s="566" customFormat="1" ht="12.75" outlineLevel="3">
      <c r="A779" s="585">
        <v>7499</v>
      </c>
      <c r="B779" s="585">
        <v>3299</v>
      </c>
      <c r="C779" s="585" t="s">
        <v>323</v>
      </c>
      <c r="D779" s="585">
        <v>5331</v>
      </c>
      <c r="E779" s="583" t="s">
        <v>409</v>
      </c>
      <c r="F779" s="597"/>
      <c r="G779" s="621"/>
      <c r="H779" s="620">
        <v>3312</v>
      </c>
      <c r="I779" s="620">
        <v>3309</v>
      </c>
      <c r="J779" s="579"/>
      <c r="K779" s="579">
        <f t="shared" si="21"/>
        <v>99.90942028985508</v>
      </c>
    </row>
    <row r="780" spans="1:11" s="566" customFormat="1" ht="12.75" outlineLevel="3">
      <c r="A780" s="585">
        <v>7499</v>
      </c>
      <c r="B780" s="585">
        <v>3299</v>
      </c>
      <c r="C780" s="585" t="s">
        <v>323</v>
      </c>
      <c r="D780" s="585">
        <v>5429</v>
      </c>
      <c r="E780" s="585" t="s">
        <v>478</v>
      </c>
      <c r="F780" s="597"/>
      <c r="G780" s="621"/>
      <c r="H780" s="620">
        <v>21</v>
      </c>
      <c r="I780" s="620">
        <v>21</v>
      </c>
      <c r="J780" s="579"/>
      <c r="K780" s="579">
        <f t="shared" si="21"/>
        <v>100</v>
      </c>
    </row>
    <row r="781" spans="1:11" s="566" customFormat="1" ht="12.75" outlineLevel="3">
      <c r="A781" s="585">
        <v>7499</v>
      </c>
      <c r="B781" s="585">
        <v>3299</v>
      </c>
      <c r="C781" s="585" t="s">
        <v>323</v>
      </c>
      <c r="D781" s="585">
        <v>5909</v>
      </c>
      <c r="E781" s="585" t="s">
        <v>369</v>
      </c>
      <c r="F781" s="597"/>
      <c r="G781" s="621"/>
      <c r="H781" s="620"/>
      <c r="I781" s="620">
        <v>7</v>
      </c>
      <c r="J781" s="579"/>
      <c r="K781" s="579"/>
    </row>
    <row r="782" spans="1:11" s="566" customFormat="1" ht="12.75" outlineLevel="2">
      <c r="A782" s="585"/>
      <c r="B782" s="603" t="s">
        <v>587</v>
      </c>
      <c r="C782" s="585"/>
      <c r="D782" s="585"/>
      <c r="E782" s="585"/>
      <c r="F782" s="597"/>
      <c r="G782" s="581"/>
      <c r="H782" s="581">
        <f>SUBTOTAL(9,H758:H781)</f>
        <v>5203</v>
      </c>
      <c r="I782" s="581">
        <f>SUBTOTAL(9,I758:I781)</f>
        <v>5179.5380000000005</v>
      </c>
      <c r="J782" s="582"/>
      <c r="K782" s="582">
        <f t="shared" si="21"/>
        <v>99.54906784547377</v>
      </c>
    </row>
    <row r="783" spans="1:11" s="566" customFormat="1" ht="12.75" outlineLevel="3">
      <c r="A783" s="585">
        <v>7499</v>
      </c>
      <c r="B783" s="585">
        <v>3421</v>
      </c>
      <c r="C783" s="585" t="s">
        <v>307</v>
      </c>
      <c r="D783" s="585">
        <v>5223</v>
      </c>
      <c r="E783" s="576" t="s">
        <v>429</v>
      </c>
      <c r="F783" s="597"/>
      <c r="G783" s="621"/>
      <c r="H783" s="620">
        <v>672</v>
      </c>
      <c r="I783" s="620">
        <v>672</v>
      </c>
      <c r="J783" s="579"/>
      <c r="K783" s="579">
        <f t="shared" si="21"/>
        <v>100</v>
      </c>
    </row>
    <row r="784" spans="1:11" s="566" customFormat="1" ht="12.75" outlineLevel="3">
      <c r="A784" s="585">
        <v>7499</v>
      </c>
      <c r="B784" s="585">
        <v>3421</v>
      </c>
      <c r="C784" s="585" t="s">
        <v>307</v>
      </c>
      <c r="D784" s="585">
        <v>5339</v>
      </c>
      <c r="E784" s="583" t="s">
        <v>493</v>
      </c>
      <c r="F784" s="597"/>
      <c r="G784" s="621"/>
      <c r="H784" s="620">
        <v>7920</v>
      </c>
      <c r="I784" s="620">
        <v>7920</v>
      </c>
      <c r="J784" s="579"/>
      <c r="K784" s="579">
        <f t="shared" si="21"/>
        <v>100</v>
      </c>
    </row>
    <row r="785" spans="1:11" s="566" customFormat="1" ht="12.75" outlineLevel="2">
      <c r="A785" s="585"/>
      <c r="B785" s="603" t="s">
        <v>563</v>
      </c>
      <c r="C785" s="585"/>
      <c r="D785" s="585"/>
      <c r="E785" s="583"/>
      <c r="F785" s="597"/>
      <c r="G785" s="581"/>
      <c r="H785" s="581">
        <f>SUBTOTAL(9,H783:H784)</f>
        <v>8592</v>
      </c>
      <c r="I785" s="581">
        <f>SUBTOTAL(9,I783:I784)</f>
        <v>8592</v>
      </c>
      <c r="J785" s="582"/>
      <c r="K785" s="582">
        <f t="shared" si="21"/>
        <v>100</v>
      </c>
    </row>
    <row r="786" spans="1:11" s="566" customFormat="1" ht="12.75" outlineLevel="3">
      <c r="A786" s="585">
        <v>7499</v>
      </c>
      <c r="B786" s="585">
        <v>4322</v>
      </c>
      <c r="C786" s="585" t="s">
        <v>324</v>
      </c>
      <c r="D786" s="585">
        <v>5339</v>
      </c>
      <c r="E786" s="583" t="s">
        <v>493</v>
      </c>
      <c r="F786" s="597"/>
      <c r="G786" s="621"/>
      <c r="H786" s="620">
        <v>1001</v>
      </c>
      <c r="I786" s="620">
        <v>1001</v>
      </c>
      <c r="J786" s="579"/>
      <c r="K786" s="579">
        <f t="shared" si="21"/>
        <v>100</v>
      </c>
    </row>
    <row r="787" spans="1:11" s="566" customFormat="1" ht="12.75" outlineLevel="2">
      <c r="A787" s="585"/>
      <c r="B787" s="603" t="s">
        <v>588</v>
      </c>
      <c r="C787" s="585"/>
      <c r="D787" s="585"/>
      <c r="E787" s="583"/>
      <c r="F787" s="597"/>
      <c r="G787" s="581"/>
      <c r="H787" s="581">
        <f>SUBTOTAL(9,H786:H786)</f>
        <v>1001</v>
      </c>
      <c r="I787" s="581">
        <f>SUBTOTAL(9,I786:I786)</f>
        <v>1001</v>
      </c>
      <c r="J787" s="582"/>
      <c r="K787" s="582">
        <f t="shared" si="21"/>
        <v>100</v>
      </c>
    </row>
    <row r="788" spans="1:256" s="566" customFormat="1" ht="13.5" outlineLevel="1" thickBot="1">
      <c r="A788" s="586" t="s">
        <v>589</v>
      </c>
      <c r="B788" s="587"/>
      <c r="C788" s="587"/>
      <c r="D788" s="587"/>
      <c r="E788" s="587"/>
      <c r="F788" s="587"/>
      <c r="G788" s="588"/>
      <c r="H788" s="588">
        <f>SUBTOTAL(9,H648:H786)</f>
        <v>1337474</v>
      </c>
      <c r="I788" s="588">
        <f>SUBTOTAL(9,I648:I786)</f>
        <v>1337069.538</v>
      </c>
      <c r="J788" s="589"/>
      <c r="K788" s="589">
        <f t="shared" si="21"/>
        <v>99.96975926260995</v>
      </c>
      <c r="L788" s="606"/>
      <c r="M788" s="575"/>
      <c r="N788" s="575"/>
      <c r="O788" s="575"/>
      <c r="P788" s="575"/>
      <c r="Q788" s="575"/>
      <c r="R788" s="607"/>
      <c r="S788" s="607"/>
      <c r="T788" s="607"/>
      <c r="U788" s="608"/>
      <c r="V788" s="608"/>
      <c r="W788" s="609"/>
      <c r="X788" s="575"/>
      <c r="Y788" s="575"/>
      <c r="Z788" s="575"/>
      <c r="AA788" s="575"/>
      <c r="AB788" s="575"/>
      <c r="AC788" s="607"/>
      <c r="AD788" s="607"/>
      <c r="AE788" s="607"/>
      <c r="AF788" s="608"/>
      <c r="AG788" s="608"/>
      <c r="AH788" s="609"/>
      <c r="AI788" s="575"/>
      <c r="AJ788" s="575"/>
      <c r="AK788" s="575"/>
      <c r="AL788" s="575"/>
      <c r="AM788" s="575"/>
      <c r="AN788" s="607"/>
      <c r="AO788" s="607"/>
      <c r="AP788" s="607"/>
      <c r="AQ788" s="608"/>
      <c r="AR788" s="608"/>
      <c r="AS788" s="609"/>
      <c r="AT788" s="575"/>
      <c r="AU788" s="575"/>
      <c r="AV788" s="575"/>
      <c r="AW788" s="575"/>
      <c r="AX788" s="575"/>
      <c r="AY788" s="607"/>
      <c r="AZ788" s="607"/>
      <c r="BA788" s="607"/>
      <c r="BB788" s="608"/>
      <c r="BC788" s="608"/>
      <c r="BD788" s="609"/>
      <c r="BE788" s="575"/>
      <c r="BF788" s="575"/>
      <c r="BG788" s="575"/>
      <c r="BH788" s="575"/>
      <c r="BI788" s="575"/>
      <c r="BJ788" s="607"/>
      <c r="BK788" s="607"/>
      <c r="BL788" s="607"/>
      <c r="BM788" s="608"/>
      <c r="BN788" s="608"/>
      <c r="BO788" s="609"/>
      <c r="BP788" s="575"/>
      <c r="BQ788" s="575"/>
      <c r="BR788" s="575"/>
      <c r="BS788" s="575"/>
      <c r="BT788" s="575"/>
      <c r="BU788" s="607"/>
      <c r="BV788" s="607"/>
      <c r="BW788" s="607"/>
      <c r="BX788" s="608"/>
      <c r="BY788" s="608"/>
      <c r="BZ788" s="609"/>
      <c r="CA788" s="575"/>
      <c r="CB788" s="575"/>
      <c r="CC788" s="575"/>
      <c r="CD788" s="575"/>
      <c r="CE788" s="575"/>
      <c r="CF788" s="607"/>
      <c r="CG788" s="607"/>
      <c r="CH788" s="607"/>
      <c r="CI788" s="608"/>
      <c r="CJ788" s="608"/>
      <c r="CK788" s="609"/>
      <c r="CL788" s="575"/>
      <c r="CM788" s="575"/>
      <c r="CN788" s="575"/>
      <c r="CO788" s="575"/>
      <c r="CP788" s="575"/>
      <c r="CQ788" s="607"/>
      <c r="CR788" s="607"/>
      <c r="CS788" s="607"/>
      <c r="CT788" s="608"/>
      <c r="CU788" s="608"/>
      <c r="CV788" s="609"/>
      <c r="CW788" s="575"/>
      <c r="CX788" s="575"/>
      <c r="CY788" s="575"/>
      <c r="CZ788" s="575"/>
      <c r="DA788" s="575"/>
      <c r="DB788" s="607"/>
      <c r="DC788" s="607"/>
      <c r="DD788" s="607"/>
      <c r="DE788" s="608"/>
      <c r="DF788" s="608"/>
      <c r="DG788" s="609"/>
      <c r="DH788" s="575"/>
      <c r="DI788" s="575"/>
      <c r="DJ788" s="575"/>
      <c r="DK788" s="575"/>
      <c r="DL788" s="575"/>
      <c r="DM788" s="607"/>
      <c r="DN788" s="607"/>
      <c r="DO788" s="607"/>
      <c r="DP788" s="608"/>
      <c r="DQ788" s="608"/>
      <c r="DR788" s="609"/>
      <c r="DS788" s="575"/>
      <c r="DT788" s="575"/>
      <c r="DU788" s="575"/>
      <c r="DV788" s="575"/>
      <c r="DW788" s="575"/>
      <c r="DX788" s="607"/>
      <c r="DY788" s="607"/>
      <c r="DZ788" s="607"/>
      <c r="EA788" s="608"/>
      <c r="EB788" s="608"/>
      <c r="EC788" s="609"/>
      <c r="ED788" s="575"/>
      <c r="EE788" s="575"/>
      <c r="EF788" s="575"/>
      <c r="EG788" s="575"/>
      <c r="EH788" s="575"/>
      <c r="EI788" s="607"/>
      <c r="EJ788" s="607"/>
      <c r="EK788" s="607"/>
      <c r="EL788" s="608"/>
      <c r="EM788" s="608"/>
      <c r="EN788" s="609"/>
      <c r="EO788" s="575"/>
      <c r="EP788" s="575"/>
      <c r="EQ788" s="575"/>
      <c r="ER788" s="575"/>
      <c r="ES788" s="575"/>
      <c r="ET788" s="607"/>
      <c r="EU788" s="607"/>
      <c r="EV788" s="607"/>
      <c r="EW788" s="608"/>
      <c r="EX788" s="608"/>
      <c r="EY788" s="609"/>
      <c r="EZ788" s="575"/>
      <c r="FA788" s="575"/>
      <c r="FB788" s="575"/>
      <c r="FC788" s="575"/>
      <c r="FD788" s="575"/>
      <c r="FE788" s="607"/>
      <c r="FF788" s="607"/>
      <c r="FG788" s="607"/>
      <c r="FH788" s="608"/>
      <c r="FI788" s="608"/>
      <c r="FJ788" s="609"/>
      <c r="FK788" s="575"/>
      <c r="FL788" s="575"/>
      <c r="FM788" s="575"/>
      <c r="FN788" s="575"/>
      <c r="FO788" s="575"/>
      <c r="FP788" s="607"/>
      <c r="FQ788" s="607"/>
      <c r="FR788" s="607"/>
      <c r="FS788" s="608"/>
      <c r="FT788" s="608"/>
      <c r="FU788" s="609"/>
      <c r="FV788" s="575"/>
      <c r="FW788" s="575"/>
      <c r="FX788" s="575"/>
      <c r="FY788" s="575"/>
      <c r="FZ788" s="575"/>
      <c r="GA788" s="607"/>
      <c r="GB788" s="607"/>
      <c r="GC788" s="607"/>
      <c r="GD788" s="608"/>
      <c r="GE788" s="608"/>
      <c r="GF788" s="609"/>
      <c r="GG788" s="575"/>
      <c r="GH788" s="575"/>
      <c r="GI788" s="575"/>
      <c r="GJ788" s="575"/>
      <c r="GK788" s="575"/>
      <c r="GL788" s="607"/>
      <c r="GM788" s="607"/>
      <c r="GN788" s="607"/>
      <c r="GO788" s="608"/>
      <c r="GP788" s="608"/>
      <c r="GQ788" s="609"/>
      <c r="GR788" s="575"/>
      <c r="GS788" s="575"/>
      <c r="GT788" s="575"/>
      <c r="GU788" s="575"/>
      <c r="GV788" s="575"/>
      <c r="GW788" s="607"/>
      <c r="GX788" s="607"/>
      <c r="GY788" s="607"/>
      <c r="GZ788" s="608"/>
      <c r="HA788" s="608"/>
      <c r="HB788" s="609"/>
      <c r="HC788" s="575"/>
      <c r="HD788" s="575"/>
      <c r="HE788" s="575"/>
      <c r="HF788" s="575"/>
      <c r="HG788" s="575"/>
      <c r="HH788" s="607"/>
      <c r="HI788" s="607"/>
      <c r="HJ788" s="607"/>
      <c r="HK788" s="608"/>
      <c r="HL788" s="608"/>
      <c r="HM788" s="609"/>
      <c r="HN788" s="575"/>
      <c r="HO788" s="575"/>
      <c r="HP788" s="575"/>
      <c r="HQ788" s="575"/>
      <c r="HR788" s="575"/>
      <c r="HS788" s="607"/>
      <c r="HT788" s="607"/>
      <c r="HU788" s="607"/>
      <c r="HV788" s="608"/>
      <c r="HW788" s="608"/>
      <c r="HX788" s="609"/>
      <c r="HY788" s="575"/>
      <c r="HZ788" s="575"/>
      <c r="IA788" s="575"/>
      <c r="IB788" s="575"/>
      <c r="IC788" s="575"/>
      <c r="ID788" s="607"/>
      <c r="IE788" s="607"/>
      <c r="IF788" s="607"/>
      <c r="IG788" s="608"/>
      <c r="IH788" s="608"/>
      <c r="II788" s="609"/>
      <c r="IJ788" s="575"/>
      <c r="IK788" s="575"/>
      <c r="IL788" s="575"/>
      <c r="IM788" s="575"/>
      <c r="IN788" s="575"/>
      <c r="IO788" s="607"/>
      <c r="IP788" s="607"/>
      <c r="IQ788" s="607"/>
      <c r="IR788" s="608"/>
      <c r="IS788" s="608"/>
      <c r="IT788" s="609"/>
      <c r="IU788" s="575"/>
      <c r="IV788" s="575"/>
    </row>
    <row r="789" spans="1:11" s="566" customFormat="1" ht="12.75" outlineLevel="1">
      <c r="A789" s="603"/>
      <c r="B789" s="585"/>
      <c r="C789" s="585"/>
      <c r="D789" s="585"/>
      <c r="E789" s="583"/>
      <c r="F789" s="597"/>
      <c r="G789" s="581"/>
      <c r="H789" s="581"/>
      <c r="I789" s="581"/>
      <c r="J789" s="582"/>
      <c r="K789" s="582"/>
    </row>
    <row r="790" spans="1:11" s="566" customFormat="1" ht="15.75" outlineLevel="1">
      <c r="A790" s="593" t="s">
        <v>248</v>
      </c>
      <c r="B790" s="585"/>
      <c r="C790" s="585"/>
      <c r="D790" s="585"/>
      <c r="E790" s="583"/>
      <c r="F790" s="597"/>
      <c r="G790" s="581"/>
      <c r="H790" s="581"/>
      <c r="I790" s="581"/>
      <c r="J790" s="582"/>
      <c r="K790" s="582"/>
    </row>
    <row r="791" spans="1:11" s="566" customFormat="1" ht="12.75" outlineLevel="3">
      <c r="A791" s="583">
        <v>7500</v>
      </c>
      <c r="B791" s="583">
        <v>3322</v>
      </c>
      <c r="C791" s="583" t="s">
        <v>82</v>
      </c>
      <c r="D791" s="583">
        <v>5169</v>
      </c>
      <c r="E791" s="576" t="s">
        <v>330</v>
      </c>
      <c r="F791" s="583"/>
      <c r="G791" s="610">
        <v>500</v>
      </c>
      <c r="H791" s="610">
        <v>318</v>
      </c>
      <c r="I791" s="610">
        <v>315</v>
      </c>
      <c r="J791" s="579">
        <f aca="true" t="shared" si="22" ref="J791:J844">+I791/G791*100</f>
        <v>63</v>
      </c>
      <c r="K791" s="579">
        <f t="shared" si="21"/>
        <v>99.05660377358491</v>
      </c>
    </row>
    <row r="792" spans="1:11" s="566" customFormat="1" ht="12.75" outlineLevel="3">
      <c r="A792" s="583">
        <v>7500</v>
      </c>
      <c r="B792" s="583">
        <v>3322</v>
      </c>
      <c r="C792" s="583" t="s">
        <v>82</v>
      </c>
      <c r="D792" s="583">
        <v>5213</v>
      </c>
      <c r="E792" s="585" t="s">
        <v>433</v>
      </c>
      <c r="F792" s="583"/>
      <c r="G792" s="610">
        <v>2000</v>
      </c>
      <c r="H792" s="610">
        <v>1505</v>
      </c>
      <c r="I792" s="610">
        <v>1185</v>
      </c>
      <c r="J792" s="579">
        <f t="shared" si="22"/>
        <v>59.25</v>
      </c>
      <c r="K792" s="579">
        <f t="shared" si="21"/>
        <v>78.7375415282392</v>
      </c>
    </row>
    <row r="793" spans="1:11" s="566" customFormat="1" ht="12.75" outlineLevel="3">
      <c r="A793" s="583">
        <v>7500</v>
      </c>
      <c r="B793" s="583">
        <v>3322</v>
      </c>
      <c r="C793" s="583" t="s">
        <v>82</v>
      </c>
      <c r="D793" s="583">
        <v>5223</v>
      </c>
      <c r="E793" s="576" t="s">
        <v>429</v>
      </c>
      <c r="F793" s="583"/>
      <c r="G793" s="610">
        <v>9000</v>
      </c>
      <c r="H793" s="610">
        <v>16636</v>
      </c>
      <c r="I793" s="610">
        <v>16636</v>
      </c>
      <c r="J793" s="579">
        <f t="shared" si="22"/>
        <v>184.84444444444443</v>
      </c>
      <c r="K793" s="579">
        <f t="shared" si="21"/>
        <v>100</v>
      </c>
    </row>
    <row r="794" spans="1:11" s="566" customFormat="1" ht="12.75" outlineLevel="3">
      <c r="A794" s="583">
        <v>7500</v>
      </c>
      <c r="B794" s="583">
        <v>3322</v>
      </c>
      <c r="C794" s="583" t="s">
        <v>82</v>
      </c>
      <c r="D794" s="583">
        <v>5229</v>
      </c>
      <c r="E794" s="577" t="s">
        <v>363</v>
      </c>
      <c r="F794" s="583"/>
      <c r="G794" s="610">
        <v>6000</v>
      </c>
      <c r="H794" s="610">
        <v>21</v>
      </c>
      <c r="I794" s="610"/>
      <c r="J794" s="579"/>
      <c r="K794" s="579"/>
    </row>
    <row r="795" spans="1:11" s="566" customFormat="1" ht="12.75" outlineLevel="3">
      <c r="A795" s="583">
        <v>7500</v>
      </c>
      <c r="B795" s="583">
        <v>3322</v>
      </c>
      <c r="C795" s="583" t="s">
        <v>82</v>
      </c>
      <c r="D795" s="583">
        <v>5311</v>
      </c>
      <c r="E795" s="577" t="s">
        <v>390</v>
      </c>
      <c r="F795" s="583"/>
      <c r="G795" s="610"/>
      <c r="H795" s="610">
        <v>150</v>
      </c>
      <c r="I795" s="610"/>
      <c r="J795" s="579"/>
      <c r="K795" s="579"/>
    </row>
    <row r="796" spans="1:11" s="566" customFormat="1" ht="12.75" outlineLevel="3">
      <c r="A796" s="583">
        <v>7500</v>
      </c>
      <c r="B796" s="583">
        <v>3322</v>
      </c>
      <c r="C796" s="583" t="s">
        <v>82</v>
      </c>
      <c r="D796" s="583">
        <v>5319</v>
      </c>
      <c r="E796" s="583" t="s">
        <v>539</v>
      </c>
      <c r="F796" s="583"/>
      <c r="G796" s="610"/>
      <c r="H796" s="610">
        <v>400</v>
      </c>
      <c r="I796" s="610"/>
      <c r="J796" s="579"/>
      <c r="K796" s="579"/>
    </row>
    <row r="797" spans="1:11" s="566" customFormat="1" ht="12.75" outlineLevel="3">
      <c r="A797" s="583">
        <v>7500</v>
      </c>
      <c r="B797" s="583">
        <v>3322</v>
      </c>
      <c r="C797" s="583" t="s">
        <v>82</v>
      </c>
      <c r="D797" s="583">
        <v>5331</v>
      </c>
      <c r="E797" s="583" t="s">
        <v>409</v>
      </c>
      <c r="F797" s="583"/>
      <c r="G797" s="610"/>
      <c r="H797" s="610">
        <v>1050</v>
      </c>
      <c r="I797" s="610">
        <v>1050</v>
      </c>
      <c r="J797" s="579"/>
      <c r="K797" s="579">
        <f t="shared" si="21"/>
        <v>100</v>
      </c>
    </row>
    <row r="798" spans="1:11" s="566" customFormat="1" ht="12.75" outlineLevel="3">
      <c r="A798" s="583">
        <v>7500</v>
      </c>
      <c r="B798" s="583">
        <v>3322</v>
      </c>
      <c r="C798" s="583" t="s">
        <v>82</v>
      </c>
      <c r="D798" s="583">
        <v>5332</v>
      </c>
      <c r="E798" s="583" t="s">
        <v>590</v>
      </c>
      <c r="F798" s="583"/>
      <c r="G798" s="610"/>
      <c r="H798" s="610">
        <v>1500</v>
      </c>
      <c r="I798" s="610">
        <v>1500</v>
      </c>
      <c r="J798" s="579"/>
      <c r="K798" s="579">
        <f t="shared" si="21"/>
        <v>100</v>
      </c>
    </row>
    <row r="799" spans="1:11" s="566" customFormat="1" ht="12.75" outlineLevel="3">
      <c r="A799" s="583">
        <v>7500</v>
      </c>
      <c r="B799" s="583">
        <v>3322</v>
      </c>
      <c r="C799" s="583" t="s">
        <v>82</v>
      </c>
      <c r="D799" s="583">
        <v>5339</v>
      </c>
      <c r="E799" s="583" t="s">
        <v>493</v>
      </c>
      <c r="F799" s="583"/>
      <c r="G799" s="610"/>
      <c r="H799" s="610">
        <v>782</v>
      </c>
      <c r="I799" s="610">
        <v>1227</v>
      </c>
      <c r="J799" s="579"/>
      <c r="K799" s="579">
        <f t="shared" si="21"/>
        <v>156.90537084398977</v>
      </c>
    </row>
    <row r="800" spans="1:11" s="566" customFormat="1" ht="12.75" outlineLevel="3">
      <c r="A800" s="583">
        <v>7500</v>
      </c>
      <c r="B800" s="583">
        <v>3322</v>
      </c>
      <c r="C800" s="583" t="s">
        <v>82</v>
      </c>
      <c r="D800" s="583">
        <v>5341</v>
      </c>
      <c r="E800" s="583" t="s">
        <v>480</v>
      </c>
      <c r="F800" s="583"/>
      <c r="G800" s="610"/>
      <c r="H800" s="610">
        <v>800</v>
      </c>
      <c r="I800" s="610">
        <v>800</v>
      </c>
      <c r="J800" s="579"/>
      <c r="K800" s="579">
        <f t="shared" si="21"/>
        <v>100</v>
      </c>
    </row>
    <row r="801" spans="1:11" s="566" customFormat="1" ht="12.75" outlineLevel="3">
      <c r="A801" s="583">
        <v>7500</v>
      </c>
      <c r="B801" s="583">
        <v>3322</v>
      </c>
      <c r="C801" s="583" t="s">
        <v>82</v>
      </c>
      <c r="D801" s="583">
        <v>5493</v>
      </c>
      <c r="E801" s="583" t="s">
        <v>561</v>
      </c>
      <c r="F801" s="583"/>
      <c r="G801" s="610">
        <v>1860</v>
      </c>
      <c r="H801" s="610">
        <v>3574</v>
      </c>
      <c r="I801" s="610">
        <v>2930</v>
      </c>
      <c r="J801" s="579">
        <f t="shared" si="22"/>
        <v>157.5268817204301</v>
      </c>
      <c r="K801" s="579">
        <f t="shared" si="21"/>
        <v>81.98097369893677</v>
      </c>
    </row>
    <row r="802" spans="1:11" s="566" customFormat="1" ht="12.75" outlineLevel="2">
      <c r="A802" s="583"/>
      <c r="B802" s="611" t="s">
        <v>408</v>
      </c>
      <c r="C802" s="583"/>
      <c r="D802" s="583"/>
      <c r="E802" s="583"/>
      <c r="F802" s="583"/>
      <c r="G802" s="581">
        <f>SUBTOTAL(9,G791:G801)</f>
        <v>19360</v>
      </c>
      <c r="H802" s="581">
        <f>SUBTOTAL(9,H791:H801)</f>
        <v>26736</v>
      </c>
      <c r="I802" s="581">
        <f>SUBTOTAL(9,I791:I801)</f>
        <v>25643</v>
      </c>
      <c r="J802" s="582">
        <f>+I802/G802*100</f>
        <v>132.4535123966942</v>
      </c>
      <c r="K802" s="582">
        <f>+I802/H802*100</f>
        <v>95.9118791143028</v>
      </c>
    </row>
    <row r="803" spans="1:256" s="566" customFormat="1" ht="13.5" outlineLevel="1" thickBot="1">
      <c r="A803" s="586" t="s">
        <v>591</v>
      </c>
      <c r="B803" s="587"/>
      <c r="C803" s="587"/>
      <c r="D803" s="587"/>
      <c r="E803" s="587"/>
      <c r="F803" s="587"/>
      <c r="G803" s="588">
        <f>SUBTOTAL(9,G791:G801)</f>
        <v>19360</v>
      </c>
      <c r="H803" s="588">
        <f>SUBTOTAL(9,H791:H801)</f>
        <v>26736</v>
      </c>
      <c r="I803" s="588">
        <f>SUBTOTAL(9,I791:I801)</f>
        <v>25643</v>
      </c>
      <c r="J803" s="589">
        <f>+I803/G803*100</f>
        <v>132.4535123966942</v>
      </c>
      <c r="K803" s="589">
        <f>+I803/H803*100</f>
        <v>95.9118791143028</v>
      </c>
      <c r="L803" s="606"/>
      <c r="M803" s="575"/>
      <c r="N803" s="575"/>
      <c r="O803" s="575"/>
      <c r="P803" s="575"/>
      <c r="Q803" s="575"/>
      <c r="R803" s="607"/>
      <c r="S803" s="607"/>
      <c r="T803" s="607"/>
      <c r="U803" s="608"/>
      <c r="V803" s="608"/>
      <c r="W803" s="609"/>
      <c r="X803" s="575"/>
      <c r="Y803" s="575"/>
      <c r="Z803" s="575"/>
      <c r="AA803" s="575"/>
      <c r="AB803" s="575"/>
      <c r="AC803" s="607"/>
      <c r="AD803" s="607"/>
      <c r="AE803" s="607"/>
      <c r="AF803" s="608"/>
      <c r="AG803" s="608"/>
      <c r="AH803" s="609"/>
      <c r="AI803" s="575"/>
      <c r="AJ803" s="575"/>
      <c r="AK803" s="575"/>
      <c r="AL803" s="575"/>
      <c r="AM803" s="575"/>
      <c r="AN803" s="607"/>
      <c r="AO803" s="607"/>
      <c r="AP803" s="607"/>
      <c r="AQ803" s="608"/>
      <c r="AR803" s="608"/>
      <c r="AS803" s="609"/>
      <c r="AT803" s="575"/>
      <c r="AU803" s="575"/>
      <c r="AV803" s="575"/>
      <c r="AW803" s="575"/>
      <c r="AX803" s="575"/>
      <c r="AY803" s="607"/>
      <c r="AZ803" s="607"/>
      <c r="BA803" s="607"/>
      <c r="BB803" s="608"/>
      <c r="BC803" s="608"/>
      <c r="BD803" s="609"/>
      <c r="BE803" s="575"/>
      <c r="BF803" s="575"/>
      <c r="BG803" s="575"/>
      <c r="BH803" s="575"/>
      <c r="BI803" s="575"/>
      <c r="BJ803" s="607"/>
      <c r="BK803" s="607"/>
      <c r="BL803" s="607"/>
      <c r="BM803" s="608"/>
      <c r="BN803" s="608"/>
      <c r="BO803" s="609"/>
      <c r="BP803" s="575"/>
      <c r="BQ803" s="575"/>
      <c r="BR803" s="575"/>
      <c r="BS803" s="575"/>
      <c r="BT803" s="575"/>
      <c r="BU803" s="607"/>
      <c r="BV803" s="607"/>
      <c r="BW803" s="607"/>
      <c r="BX803" s="608"/>
      <c r="BY803" s="608"/>
      <c r="BZ803" s="609"/>
      <c r="CA803" s="575"/>
      <c r="CB803" s="575"/>
      <c r="CC803" s="575"/>
      <c r="CD803" s="575"/>
      <c r="CE803" s="575"/>
      <c r="CF803" s="607"/>
      <c r="CG803" s="607"/>
      <c r="CH803" s="607"/>
      <c r="CI803" s="608"/>
      <c r="CJ803" s="608"/>
      <c r="CK803" s="609"/>
      <c r="CL803" s="575"/>
      <c r="CM803" s="575"/>
      <c r="CN803" s="575"/>
      <c r="CO803" s="575"/>
      <c r="CP803" s="575"/>
      <c r="CQ803" s="607"/>
      <c r="CR803" s="607"/>
      <c r="CS803" s="607"/>
      <c r="CT803" s="608"/>
      <c r="CU803" s="608"/>
      <c r="CV803" s="609"/>
      <c r="CW803" s="575"/>
      <c r="CX803" s="575"/>
      <c r="CY803" s="575"/>
      <c r="CZ803" s="575"/>
      <c r="DA803" s="575"/>
      <c r="DB803" s="607"/>
      <c r="DC803" s="607"/>
      <c r="DD803" s="607"/>
      <c r="DE803" s="608"/>
      <c r="DF803" s="608"/>
      <c r="DG803" s="609"/>
      <c r="DH803" s="575"/>
      <c r="DI803" s="575"/>
      <c r="DJ803" s="575"/>
      <c r="DK803" s="575"/>
      <c r="DL803" s="575"/>
      <c r="DM803" s="607"/>
      <c r="DN803" s="607"/>
      <c r="DO803" s="607"/>
      <c r="DP803" s="608"/>
      <c r="DQ803" s="608"/>
      <c r="DR803" s="609"/>
      <c r="DS803" s="575"/>
      <c r="DT803" s="575"/>
      <c r="DU803" s="575"/>
      <c r="DV803" s="575"/>
      <c r="DW803" s="575"/>
      <c r="DX803" s="607"/>
      <c r="DY803" s="607"/>
      <c r="DZ803" s="607"/>
      <c r="EA803" s="608"/>
      <c r="EB803" s="608"/>
      <c r="EC803" s="609"/>
      <c r="ED803" s="575"/>
      <c r="EE803" s="575"/>
      <c r="EF803" s="575"/>
      <c r="EG803" s="575"/>
      <c r="EH803" s="575"/>
      <c r="EI803" s="607"/>
      <c r="EJ803" s="607"/>
      <c r="EK803" s="607"/>
      <c r="EL803" s="608"/>
      <c r="EM803" s="608"/>
      <c r="EN803" s="609"/>
      <c r="EO803" s="575"/>
      <c r="EP803" s="575"/>
      <c r="EQ803" s="575"/>
      <c r="ER803" s="575"/>
      <c r="ES803" s="575"/>
      <c r="ET803" s="607"/>
      <c r="EU803" s="607"/>
      <c r="EV803" s="607"/>
      <c r="EW803" s="608"/>
      <c r="EX803" s="608"/>
      <c r="EY803" s="609"/>
      <c r="EZ803" s="575"/>
      <c r="FA803" s="575"/>
      <c r="FB803" s="575"/>
      <c r="FC803" s="575"/>
      <c r="FD803" s="575"/>
      <c r="FE803" s="607"/>
      <c r="FF803" s="607"/>
      <c r="FG803" s="607"/>
      <c r="FH803" s="608"/>
      <c r="FI803" s="608"/>
      <c r="FJ803" s="609"/>
      <c r="FK803" s="575"/>
      <c r="FL803" s="575"/>
      <c r="FM803" s="575"/>
      <c r="FN803" s="575"/>
      <c r="FO803" s="575"/>
      <c r="FP803" s="607"/>
      <c r="FQ803" s="607"/>
      <c r="FR803" s="607"/>
      <c r="FS803" s="608"/>
      <c r="FT803" s="608"/>
      <c r="FU803" s="609"/>
      <c r="FV803" s="575"/>
      <c r="FW803" s="575"/>
      <c r="FX803" s="575"/>
      <c r="FY803" s="575"/>
      <c r="FZ803" s="575"/>
      <c r="GA803" s="607"/>
      <c r="GB803" s="607"/>
      <c r="GC803" s="607"/>
      <c r="GD803" s="608"/>
      <c r="GE803" s="608"/>
      <c r="GF803" s="609"/>
      <c r="GG803" s="575"/>
      <c r="GH803" s="575"/>
      <c r="GI803" s="575"/>
      <c r="GJ803" s="575"/>
      <c r="GK803" s="575"/>
      <c r="GL803" s="607"/>
      <c r="GM803" s="607"/>
      <c r="GN803" s="607"/>
      <c r="GO803" s="608"/>
      <c r="GP803" s="608"/>
      <c r="GQ803" s="609"/>
      <c r="GR803" s="575"/>
      <c r="GS803" s="575"/>
      <c r="GT803" s="575"/>
      <c r="GU803" s="575"/>
      <c r="GV803" s="575"/>
      <c r="GW803" s="607"/>
      <c r="GX803" s="607"/>
      <c r="GY803" s="607"/>
      <c r="GZ803" s="608"/>
      <c r="HA803" s="608"/>
      <c r="HB803" s="609"/>
      <c r="HC803" s="575"/>
      <c r="HD803" s="575"/>
      <c r="HE803" s="575"/>
      <c r="HF803" s="575"/>
      <c r="HG803" s="575"/>
      <c r="HH803" s="607"/>
      <c r="HI803" s="607"/>
      <c r="HJ803" s="607"/>
      <c r="HK803" s="608"/>
      <c r="HL803" s="608"/>
      <c r="HM803" s="609"/>
      <c r="HN803" s="575"/>
      <c r="HO803" s="575"/>
      <c r="HP803" s="575"/>
      <c r="HQ803" s="575"/>
      <c r="HR803" s="575"/>
      <c r="HS803" s="607"/>
      <c r="HT803" s="607"/>
      <c r="HU803" s="607"/>
      <c r="HV803" s="608"/>
      <c r="HW803" s="608"/>
      <c r="HX803" s="609"/>
      <c r="HY803" s="575"/>
      <c r="HZ803" s="575"/>
      <c r="IA803" s="575"/>
      <c r="IB803" s="575"/>
      <c r="IC803" s="575"/>
      <c r="ID803" s="607"/>
      <c r="IE803" s="607"/>
      <c r="IF803" s="607"/>
      <c r="IG803" s="608"/>
      <c r="IH803" s="608"/>
      <c r="II803" s="609"/>
      <c r="IJ803" s="575"/>
      <c r="IK803" s="575"/>
      <c r="IL803" s="575"/>
      <c r="IM803" s="575"/>
      <c r="IN803" s="575"/>
      <c r="IO803" s="607"/>
      <c r="IP803" s="607"/>
      <c r="IQ803" s="607"/>
      <c r="IR803" s="608"/>
      <c r="IS803" s="608"/>
      <c r="IT803" s="609"/>
      <c r="IU803" s="575"/>
      <c r="IV803" s="575"/>
    </row>
    <row r="804" spans="1:11" s="566" customFormat="1" ht="12.75" outlineLevel="1">
      <c r="A804" s="611"/>
      <c r="B804" s="583"/>
      <c r="C804" s="583"/>
      <c r="D804" s="583"/>
      <c r="E804" s="583"/>
      <c r="F804" s="583"/>
      <c r="G804" s="581"/>
      <c r="H804" s="581"/>
      <c r="I804" s="581"/>
      <c r="J804" s="582"/>
      <c r="K804" s="582"/>
    </row>
    <row r="805" spans="1:11" s="566" customFormat="1" ht="15.75" outlineLevel="1">
      <c r="A805" s="593" t="s">
        <v>249</v>
      </c>
      <c r="B805" s="583"/>
      <c r="C805" s="583"/>
      <c r="D805" s="583"/>
      <c r="E805" s="583"/>
      <c r="F805" s="583"/>
      <c r="G805" s="581"/>
      <c r="H805" s="581"/>
      <c r="I805" s="581"/>
      <c r="J805" s="582"/>
      <c r="K805" s="582"/>
    </row>
    <row r="806" spans="1:11" s="566" customFormat="1" ht="12.75" outlineLevel="3">
      <c r="A806" s="583">
        <v>8200</v>
      </c>
      <c r="B806" s="585">
        <v>5311</v>
      </c>
      <c r="C806" s="585" t="s">
        <v>76</v>
      </c>
      <c r="D806" s="585">
        <v>5111</v>
      </c>
      <c r="E806" s="585" t="s">
        <v>333</v>
      </c>
      <c r="F806" s="585"/>
      <c r="G806" s="610">
        <v>97943</v>
      </c>
      <c r="H806" s="602">
        <v>110923</v>
      </c>
      <c r="I806" s="610">
        <v>111531</v>
      </c>
      <c r="J806" s="579">
        <f t="shared" si="22"/>
        <v>113.8733753305494</v>
      </c>
      <c r="K806" s="579">
        <f t="shared" si="21"/>
        <v>100.54812798067128</v>
      </c>
    </row>
    <row r="807" spans="1:11" s="566" customFormat="1" ht="12.75" outlineLevel="3">
      <c r="A807" s="583">
        <v>8200</v>
      </c>
      <c r="B807" s="585">
        <v>5311</v>
      </c>
      <c r="C807" s="585" t="s">
        <v>76</v>
      </c>
      <c r="D807" s="585">
        <v>5112</v>
      </c>
      <c r="E807" s="585" t="s">
        <v>334</v>
      </c>
      <c r="F807" s="585"/>
      <c r="G807" s="610">
        <v>800</v>
      </c>
      <c r="H807" s="602">
        <v>835</v>
      </c>
      <c r="I807" s="610">
        <v>528</v>
      </c>
      <c r="J807" s="579">
        <f t="shared" si="22"/>
        <v>66</v>
      </c>
      <c r="K807" s="579">
        <f t="shared" si="21"/>
        <v>63.233532934131745</v>
      </c>
    </row>
    <row r="808" spans="1:11" s="566" customFormat="1" ht="12.75" outlineLevel="3">
      <c r="A808" s="583">
        <v>8200</v>
      </c>
      <c r="B808" s="585">
        <v>5311</v>
      </c>
      <c r="C808" s="585" t="s">
        <v>76</v>
      </c>
      <c r="D808" s="585">
        <v>5119</v>
      </c>
      <c r="E808" s="585" t="s">
        <v>340</v>
      </c>
      <c r="F808" s="585"/>
      <c r="G808" s="610">
        <v>60</v>
      </c>
      <c r="H808" s="602">
        <v>60</v>
      </c>
      <c r="I808" s="610">
        <v>73</v>
      </c>
      <c r="J808" s="579">
        <f t="shared" si="22"/>
        <v>121.66666666666666</v>
      </c>
      <c r="K808" s="579">
        <f t="shared" si="21"/>
        <v>121.66666666666666</v>
      </c>
    </row>
    <row r="809" spans="1:11" s="566" customFormat="1" ht="12.75" outlineLevel="3">
      <c r="A809" s="583">
        <v>8200</v>
      </c>
      <c r="B809" s="585">
        <v>5311</v>
      </c>
      <c r="C809" s="585" t="s">
        <v>76</v>
      </c>
      <c r="D809" s="585">
        <v>5121</v>
      </c>
      <c r="E809" s="583" t="s">
        <v>336</v>
      </c>
      <c r="F809" s="585"/>
      <c r="G809" s="610">
        <v>25955</v>
      </c>
      <c r="H809" s="602">
        <v>29339</v>
      </c>
      <c r="I809" s="610">
        <v>29409</v>
      </c>
      <c r="J809" s="579">
        <f t="shared" si="22"/>
        <v>113.30764785205163</v>
      </c>
      <c r="K809" s="579">
        <f t="shared" si="21"/>
        <v>100.23859027233375</v>
      </c>
    </row>
    <row r="810" spans="1:11" s="566" customFormat="1" ht="12.75" outlineLevel="3">
      <c r="A810" s="583">
        <v>8200</v>
      </c>
      <c r="B810" s="585">
        <v>5311</v>
      </c>
      <c r="C810" s="585" t="s">
        <v>76</v>
      </c>
      <c r="D810" s="585">
        <v>5122</v>
      </c>
      <c r="E810" s="577" t="s">
        <v>337</v>
      </c>
      <c r="F810" s="585"/>
      <c r="G810" s="610">
        <v>9010</v>
      </c>
      <c r="H810" s="602">
        <v>10180</v>
      </c>
      <c r="I810" s="610">
        <v>10124</v>
      </c>
      <c r="J810" s="579">
        <f t="shared" si="22"/>
        <v>112.3640399556049</v>
      </c>
      <c r="K810" s="579">
        <f t="shared" si="21"/>
        <v>99.4499017681729</v>
      </c>
    </row>
    <row r="811" spans="1:11" s="566" customFormat="1" ht="12.75" outlineLevel="3">
      <c r="A811" s="583">
        <v>8200</v>
      </c>
      <c r="B811" s="585">
        <v>5311</v>
      </c>
      <c r="C811" s="585" t="s">
        <v>76</v>
      </c>
      <c r="D811" s="585">
        <v>5129</v>
      </c>
      <c r="E811" s="585" t="s">
        <v>592</v>
      </c>
      <c r="F811" s="585"/>
      <c r="G811" s="610">
        <v>400</v>
      </c>
      <c r="H811" s="602">
        <v>400</v>
      </c>
      <c r="I811" s="610">
        <v>376</v>
      </c>
      <c r="J811" s="579">
        <f t="shared" si="22"/>
        <v>94</v>
      </c>
      <c r="K811" s="579">
        <f t="shared" si="21"/>
        <v>94</v>
      </c>
    </row>
    <row r="812" spans="1:11" s="566" customFormat="1" ht="12.75" outlineLevel="3">
      <c r="A812" s="583">
        <v>8200</v>
      </c>
      <c r="B812" s="585">
        <v>5311</v>
      </c>
      <c r="C812" s="585" t="s">
        <v>76</v>
      </c>
      <c r="D812" s="585">
        <v>5134</v>
      </c>
      <c r="E812" s="585" t="s">
        <v>347</v>
      </c>
      <c r="F812" s="585"/>
      <c r="G812" s="610">
        <v>4900</v>
      </c>
      <c r="H812" s="602">
        <v>4900</v>
      </c>
      <c r="I812" s="610">
        <v>4275</v>
      </c>
      <c r="J812" s="579">
        <f t="shared" si="22"/>
        <v>87.24489795918367</v>
      </c>
      <c r="K812" s="579">
        <f t="shared" si="21"/>
        <v>87.24489795918367</v>
      </c>
    </row>
    <row r="813" spans="1:11" s="566" customFormat="1" ht="12.75" outlineLevel="3">
      <c r="A813" s="583">
        <v>8200</v>
      </c>
      <c r="B813" s="585">
        <v>5311</v>
      </c>
      <c r="C813" s="585" t="s">
        <v>76</v>
      </c>
      <c r="D813" s="585">
        <v>5136</v>
      </c>
      <c r="E813" s="585" t="s">
        <v>328</v>
      </c>
      <c r="F813" s="585"/>
      <c r="G813" s="610">
        <v>120</v>
      </c>
      <c r="H813" s="602">
        <v>120</v>
      </c>
      <c r="I813" s="610">
        <v>138</v>
      </c>
      <c r="J813" s="579">
        <f t="shared" si="22"/>
        <v>114.99999999999999</v>
      </c>
      <c r="K813" s="579">
        <f t="shared" si="21"/>
        <v>114.99999999999999</v>
      </c>
    </row>
    <row r="814" spans="1:11" s="566" customFormat="1" ht="12.75" outlineLevel="3">
      <c r="A814" s="583">
        <v>8200</v>
      </c>
      <c r="B814" s="585">
        <v>5311</v>
      </c>
      <c r="C814" s="585" t="s">
        <v>76</v>
      </c>
      <c r="D814" s="585">
        <v>5137</v>
      </c>
      <c r="E814" s="576" t="s">
        <v>348</v>
      </c>
      <c r="F814" s="585"/>
      <c r="G814" s="610">
        <v>3300</v>
      </c>
      <c r="H814" s="602">
        <v>4190</v>
      </c>
      <c r="I814" s="610">
        <v>3704</v>
      </c>
      <c r="J814" s="579">
        <f t="shared" si="22"/>
        <v>112.24242424242424</v>
      </c>
      <c r="K814" s="579">
        <f t="shared" si="21"/>
        <v>88.40095465393794</v>
      </c>
    </row>
    <row r="815" spans="1:11" s="566" customFormat="1" ht="12.75" outlineLevel="3">
      <c r="A815" s="583">
        <v>8200</v>
      </c>
      <c r="B815" s="585">
        <v>5311</v>
      </c>
      <c r="C815" s="585" t="s">
        <v>76</v>
      </c>
      <c r="D815" s="585">
        <v>5139</v>
      </c>
      <c r="E815" s="576" t="s">
        <v>329</v>
      </c>
      <c r="F815" s="585"/>
      <c r="G815" s="610">
        <v>4715</v>
      </c>
      <c r="H815" s="602">
        <v>5000</v>
      </c>
      <c r="I815" s="610">
        <v>6709</v>
      </c>
      <c r="J815" s="579">
        <f t="shared" si="22"/>
        <v>142.29056203605515</v>
      </c>
      <c r="K815" s="579">
        <f t="shared" si="21"/>
        <v>134.18</v>
      </c>
    </row>
    <row r="816" spans="1:11" s="566" customFormat="1" ht="12.75" outlineLevel="3">
      <c r="A816" s="583">
        <v>8200</v>
      </c>
      <c r="B816" s="585">
        <v>5311</v>
      </c>
      <c r="C816" s="585" t="s">
        <v>76</v>
      </c>
      <c r="D816" s="585">
        <v>5151</v>
      </c>
      <c r="E816" s="585" t="s">
        <v>386</v>
      </c>
      <c r="F816" s="585"/>
      <c r="G816" s="610">
        <v>475</v>
      </c>
      <c r="H816" s="602">
        <v>475</v>
      </c>
      <c r="I816" s="610">
        <v>560</v>
      </c>
      <c r="J816" s="579">
        <f t="shared" si="22"/>
        <v>117.89473684210525</v>
      </c>
      <c r="K816" s="579">
        <f t="shared" si="21"/>
        <v>117.89473684210525</v>
      </c>
    </row>
    <row r="817" spans="1:11" s="566" customFormat="1" ht="12.75" outlineLevel="3">
      <c r="A817" s="583">
        <v>8200</v>
      </c>
      <c r="B817" s="585">
        <v>5311</v>
      </c>
      <c r="C817" s="585" t="s">
        <v>76</v>
      </c>
      <c r="D817" s="585">
        <v>5152</v>
      </c>
      <c r="E817" s="583" t="s">
        <v>487</v>
      </c>
      <c r="F817" s="585"/>
      <c r="G817" s="610">
        <v>1150</v>
      </c>
      <c r="H817" s="602">
        <v>1150</v>
      </c>
      <c r="I817" s="610">
        <v>941</v>
      </c>
      <c r="J817" s="579">
        <f t="shared" si="22"/>
        <v>81.82608695652173</v>
      </c>
      <c r="K817" s="579">
        <f t="shared" si="21"/>
        <v>81.82608695652173</v>
      </c>
    </row>
    <row r="818" spans="1:11" s="566" customFormat="1" ht="12.75" outlineLevel="3">
      <c r="A818" s="583">
        <v>8200</v>
      </c>
      <c r="B818" s="585">
        <v>5311</v>
      </c>
      <c r="C818" s="585" t="s">
        <v>76</v>
      </c>
      <c r="D818" s="585">
        <v>5153</v>
      </c>
      <c r="E818" s="585" t="s">
        <v>387</v>
      </c>
      <c r="F818" s="585"/>
      <c r="G818" s="610">
        <v>1120</v>
      </c>
      <c r="H818" s="602">
        <v>1120</v>
      </c>
      <c r="I818" s="610">
        <v>1217</v>
      </c>
      <c r="J818" s="579">
        <f t="shared" si="22"/>
        <v>108.66071428571429</v>
      </c>
      <c r="K818" s="579">
        <f t="shared" si="21"/>
        <v>108.66071428571429</v>
      </c>
    </row>
    <row r="819" spans="1:11" s="566" customFormat="1" ht="12.75" outlineLevel="3">
      <c r="A819" s="583">
        <v>8200</v>
      </c>
      <c r="B819" s="585">
        <v>5311</v>
      </c>
      <c r="C819" s="585" t="s">
        <v>76</v>
      </c>
      <c r="D819" s="585">
        <v>5154</v>
      </c>
      <c r="E819" s="585" t="s">
        <v>388</v>
      </c>
      <c r="F819" s="585"/>
      <c r="G819" s="610">
        <v>1600</v>
      </c>
      <c r="H819" s="602">
        <v>1600</v>
      </c>
      <c r="I819" s="610">
        <v>1669</v>
      </c>
      <c r="J819" s="579">
        <f t="shared" si="22"/>
        <v>104.31250000000001</v>
      </c>
      <c r="K819" s="579">
        <f t="shared" si="21"/>
        <v>104.31250000000001</v>
      </c>
    </row>
    <row r="820" spans="1:11" s="566" customFormat="1" ht="12.75" outlineLevel="3">
      <c r="A820" s="583">
        <v>8200</v>
      </c>
      <c r="B820" s="585">
        <v>5311</v>
      </c>
      <c r="C820" s="585" t="s">
        <v>76</v>
      </c>
      <c r="D820" s="585">
        <v>5156</v>
      </c>
      <c r="E820" s="585" t="s">
        <v>350</v>
      </c>
      <c r="F820" s="585"/>
      <c r="G820" s="610">
        <v>5000</v>
      </c>
      <c r="H820" s="602">
        <v>5000</v>
      </c>
      <c r="I820" s="610">
        <v>4537</v>
      </c>
      <c r="J820" s="579">
        <f t="shared" si="22"/>
        <v>90.74</v>
      </c>
      <c r="K820" s="579">
        <f t="shared" si="21"/>
        <v>90.74</v>
      </c>
    </row>
    <row r="821" spans="1:11" s="566" customFormat="1" ht="12.75" outlineLevel="3">
      <c r="A821" s="583">
        <v>8200</v>
      </c>
      <c r="B821" s="585">
        <v>5311</v>
      </c>
      <c r="C821" s="585" t="s">
        <v>76</v>
      </c>
      <c r="D821" s="585">
        <v>5161</v>
      </c>
      <c r="E821" s="585" t="s">
        <v>351</v>
      </c>
      <c r="F821" s="585"/>
      <c r="G821" s="610">
        <v>10</v>
      </c>
      <c r="H821" s="602">
        <v>10</v>
      </c>
      <c r="I821" s="610">
        <v>2</v>
      </c>
      <c r="J821" s="579">
        <f t="shared" si="22"/>
        <v>20</v>
      </c>
      <c r="K821" s="579">
        <f t="shared" si="21"/>
        <v>20</v>
      </c>
    </row>
    <row r="822" spans="1:11" s="566" customFormat="1" ht="12.75" outlineLevel="3">
      <c r="A822" s="583">
        <v>8200</v>
      </c>
      <c r="B822" s="585">
        <v>5311</v>
      </c>
      <c r="C822" s="585" t="s">
        <v>76</v>
      </c>
      <c r="D822" s="585">
        <v>5162</v>
      </c>
      <c r="E822" s="585" t="s">
        <v>352</v>
      </c>
      <c r="F822" s="585"/>
      <c r="G822" s="610">
        <v>4300</v>
      </c>
      <c r="H822" s="602">
        <v>4300</v>
      </c>
      <c r="I822" s="610">
        <v>4175</v>
      </c>
      <c r="J822" s="579">
        <f t="shared" si="22"/>
        <v>97.09302325581395</v>
      </c>
      <c r="K822" s="579">
        <f t="shared" si="21"/>
        <v>97.09302325581395</v>
      </c>
    </row>
    <row r="823" spans="1:11" s="566" customFormat="1" ht="12.75" outlineLevel="3">
      <c r="A823" s="583">
        <v>8200</v>
      </c>
      <c r="B823" s="585">
        <v>5311</v>
      </c>
      <c r="C823" s="585" t="s">
        <v>76</v>
      </c>
      <c r="D823" s="585">
        <v>5163</v>
      </c>
      <c r="E823" s="585" t="s">
        <v>353</v>
      </c>
      <c r="F823" s="585" t="s">
        <v>593</v>
      </c>
      <c r="G823" s="610">
        <v>1200</v>
      </c>
      <c r="H823" s="602">
        <v>1200</v>
      </c>
      <c r="I823" s="610">
        <v>1183</v>
      </c>
      <c r="J823" s="579">
        <f t="shared" si="22"/>
        <v>98.58333333333333</v>
      </c>
      <c r="K823" s="579">
        <f t="shared" si="21"/>
        <v>98.58333333333333</v>
      </c>
    </row>
    <row r="824" spans="1:11" s="566" customFormat="1" ht="12.75" outlineLevel="3">
      <c r="A824" s="583">
        <v>8200</v>
      </c>
      <c r="B824" s="585">
        <v>5311</v>
      </c>
      <c r="C824" s="585" t="s">
        <v>76</v>
      </c>
      <c r="D824" s="585">
        <v>5164</v>
      </c>
      <c r="E824" s="585" t="s">
        <v>354</v>
      </c>
      <c r="F824" s="585"/>
      <c r="G824" s="610">
        <v>1200</v>
      </c>
      <c r="H824" s="602">
        <v>1200</v>
      </c>
      <c r="I824" s="610">
        <v>1293</v>
      </c>
      <c r="J824" s="579">
        <f t="shared" si="22"/>
        <v>107.74999999999999</v>
      </c>
      <c r="K824" s="579">
        <f t="shared" si="21"/>
        <v>107.74999999999999</v>
      </c>
    </row>
    <row r="825" spans="1:11" s="566" customFormat="1" ht="12.75" outlineLevel="3">
      <c r="A825" s="583">
        <v>8200</v>
      </c>
      <c r="B825" s="585">
        <v>5311</v>
      </c>
      <c r="C825" s="585" t="s">
        <v>76</v>
      </c>
      <c r="D825" s="585">
        <v>5167</v>
      </c>
      <c r="E825" s="585" t="s">
        <v>356</v>
      </c>
      <c r="F825" s="585"/>
      <c r="G825" s="610">
        <v>200</v>
      </c>
      <c r="H825" s="602">
        <v>203</v>
      </c>
      <c r="I825" s="610">
        <v>222</v>
      </c>
      <c r="J825" s="579">
        <f t="shared" si="22"/>
        <v>111.00000000000001</v>
      </c>
      <c r="K825" s="579">
        <f t="shared" si="21"/>
        <v>109.35960591133005</v>
      </c>
    </row>
    <row r="826" spans="1:11" s="566" customFormat="1" ht="12.75" outlineLevel="3">
      <c r="A826" s="583">
        <v>8200</v>
      </c>
      <c r="B826" s="585">
        <v>5311</v>
      </c>
      <c r="C826" s="585" t="s">
        <v>76</v>
      </c>
      <c r="D826" s="585">
        <v>5169</v>
      </c>
      <c r="E826" s="576" t="s">
        <v>330</v>
      </c>
      <c r="F826" s="585"/>
      <c r="G826" s="610">
        <v>8800</v>
      </c>
      <c r="H826" s="602">
        <v>8900</v>
      </c>
      <c r="I826" s="610">
        <v>8569</v>
      </c>
      <c r="J826" s="579">
        <f t="shared" si="22"/>
        <v>97.375</v>
      </c>
      <c r="K826" s="579">
        <f t="shared" si="21"/>
        <v>96.28089887640449</v>
      </c>
    </row>
    <row r="827" spans="1:11" s="566" customFormat="1" ht="12.75" outlineLevel="3">
      <c r="A827" s="583">
        <v>8200</v>
      </c>
      <c r="B827" s="585">
        <v>5311</v>
      </c>
      <c r="C827" s="585" t="s">
        <v>76</v>
      </c>
      <c r="D827" s="585">
        <v>5171</v>
      </c>
      <c r="E827" s="585" t="s">
        <v>357</v>
      </c>
      <c r="F827" s="585"/>
      <c r="G827" s="610">
        <v>2330</v>
      </c>
      <c r="H827" s="602">
        <v>3745</v>
      </c>
      <c r="I827" s="610">
        <v>3742</v>
      </c>
      <c r="J827" s="579">
        <f t="shared" si="22"/>
        <v>160.60085836909872</v>
      </c>
      <c r="K827" s="579">
        <f t="shared" si="21"/>
        <v>99.91989319092123</v>
      </c>
    </row>
    <row r="828" spans="1:11" s="566" customFormat="1" ht="12.75" outlineLevel="3">
      <c r="A828" s="583">
        <v>8200</v>
      </c>
      <c r="B828" s="585">
        <v>5311</v>
      </c>
      <c r="C828" s="585" t="s">
        <v>76</v>
      </c>
      <c r="D828" s="585">
        <v>5172</v>
      </c>
      <c r="E828" s="585" t="s">
        <v>376</v>
      </c>
      <c r="F828" s="585"/>
      <c r="G828" s="610">
        <v>400</v>
      </c>
      <c r="H828" s="602">
        <v>400</v>
      </c>
      <c r="I828" s="610">
        <v>120</v>
      </c>
      <c r="J828" s="579">
        <f t="shared" si="22"/>
        <v>30</v>
      </c>
      <c r="K828" s="579">
        <f t="shared" si="21"/>
        <v>30</v>
      </c>
    </row>
    <row r="829" spans="1:11" s="566" customFormat="1" ht="12.75" outlineLevel="3">
      <c r="A829" s="583">
        <v>8200</v>
      </c>
      <c r="B829" s="585">
        <v>5311</v>
      </c>
      <c r="C829" s="585" t="s">
        <v>76</v>
      </c>
      <c r="D829" s="585">
        <v>5173</v>
      </c>
      <c r="E829" s="576" t="s">
        <v>358</v>
      </c>
      <c r="F829" s="585"/>
      <c r="G829" s="610">
        <v>150</v>
      </c>
      <c r="H829" s="602">
        <v>150</v>
      </c>
      <c r="I829" s="610">
        <v>320</v>
      </c>
      <c r="J829" s="579">
        <f t="shared" si="22"/>
        <v>213.33333333333334</v>
      </c>
      <c r="K829" s="579">
        <f t="shared" si="21"/>
        <v>213.33333333333334</v>
      </c>
    </row>
    <row r="830" spans="1:11" s="566" customFormat="1" ht="12.75" outlineLevel="3">
      <c r="A830" s="583">
        <v>8200</v>
      </c>
      <c r="B830" s="585">
        <v>5311</v>
      </c>
      <c r="C830" s="585" t="s">
        <v>76</v>
      </c>
      <c r="D830" s="585">
        <v>5175</v>
      </c>
      <c r="E830" s="585" t="s">
        <v>359</v>
      </c>
      <c r="F830" s="585"/>
      <c r="G830" s="610">
        <v>200</v>
      </c>
      <c r="H830" s="602">
        <v>200</v>
      </c>
      <c r="I830" s="610">
        <v>137</v>
      </c>
      <c r="J830" s="579">
        <f t="shared" si="22"/>
        <v>68.5</v>
      </c>
      <c r="K830" s="579">
        <f t="shared" si="21"/>
        <v>68.5</v>
      </c>
    </row>
    <row r="831" spans="1:11" s="566" customFormat="1" ht="12.75" outlineLevel="3">
      <c r="A831" s="583">
        <v>8200</v>
      </c>
      <c r="B831" s="585">
        <v>5311</v>
      </c>
      <c r="C831" s="585" t="s">
        <v>76</v>
      </c>
      <c r="D831" s="585">
        <v>5178</v>
      </c>
      <c r="E831" s="585" t="s">
        <v>594</v>
      </c>
      <c r="F831" s="585"/>
      <c r="G831" s="610">
        <v>430</v>
      </c>
      <c r="H831" s="602">
        <v>430</v>
      </c>
      <c r="I831" s="610">
        <v>329</v>
      </c>
      <c r="J831" s="579">
        <f t="shared" si="22"/>
        <v>76.51162790697674</v>
      </c>
      <c r="K831" s="579">
        <f t="shared" si="21"/>
        <v>76.51162790697674</v>
      </c>
    </row>
    <row r="832" spans="1:11" s="566" customFormat="1" ht="12.75" outlineLevel="3">
      <c r="A832" s="583">
        <v>8200</v>
      </c>
      <c r="B832" s="585">
        <v>5311</v>
      </c>
      <c r="C832" s="585" t="s">
        <v>76</v>
      </c>
      <c r="D832" s="585">
        <v>5179</v>
      </c>
      <c r="E832" s="585" t="s">
        <v>341</v>
      </c>
      <c r="F832" s="585"/>
      <c r="G832" s="610">
        <v>650</v>
      </c>
      <c r="H832" s="602">
        <v>815</v>
      </c>
      <c r="I832" s="610">
        <v>705</v>
      </c>
      <c r="J832" s="579">
        <f t="shared" si="22"/>
        <v>108.46153846153845</v>
      </c>
      <c r="K832" s="579">
        <f t="shared" si="21"/>
        <v>86.50306748466258</v>
      </c>
    </row>
    <row r="833" spans="1:11" s="566" customFormat="1" ht="12.75" outlineLevel="3">
      <c r="A833" s="583">
        <v>8200</v>
      </c>
      <c r="B833" s="585">
        <v>5311</v>
      </c>
      <c r="C833" s="585" t="s">
        <v>76</v>
      </c>
      <c r="D833" s="585">
        <v>5194</v>
      </c>
      <c r="E833" s="585" t="s">
        <v>361</v>
      </c>
      <c r="F833" s="585"/>
      <c r="G833" s="610">
        <v>150</v>
      </c>
      <c r="H833" s="602">
        <v>150</v>
      </c>
      <c r="I833" s="610">
        <v>21</v>
      </c>
      <c r="J833" s="579">
        <f t="shared" si="22"/>
        <v>14.000000000000002</v>
      </c>
      <c r="K833" s="579">
        <f t="shared" si="21"/>
        <v>14.000000000000002</v>
      </c>
    </row>
    <row r="834" spans="1:11" s="566" customFormat="1" ht="12.75" outlineLevel="3">
      <c r="A834" s="583">
        <v>8200</v>
      </c>
      <c r="B834" s="585">
        <v>5311</v>
      </c>
      <c r="C834" s="585" t="s">
        <v>76</v>
      </c>
      <c r="D834" s="585">
        <v>5195</v>
      </c>
      <c r="E834" s="577" t="s">
        <v>362</v>
      </c>
      <c r="F834" s="585"/>
      <c r="G834" s="610"/>
      <c r="H834" s="602">
        <v>136</v>
      </c>
      <c r="I834" s="610">
        <v>136</v>
      </c>
      <c r="J834" s="579"/>
      <c r="K834" s="579">
        <f t="shared" si="21"/>
        <v>100</v>
      </c>
    </row>
    <row r="835" spans="1:11" s="566" customFormat="1" ht="12.75" outlineLevel="3">
      <c r="A835" s="583">
        <v>8200</v>
      </c>
      <c r="B835" s="585">
        <v>5311</v>
      </c>
      <c r="C835" s="585" t="s">
        <v>76</v>
      </c>
      <c r="D835" s="585">
        <v>5361</v>
      </c>
      <c r="E835" s="585" t="s">
        <v>365</v>
      </c>
      <c r="F835" s="585"/>
      <c r="G835" s="610">
        <v>250</v>
      </c>
      <c r="H835" s="602">
        <v>114</v>
      </c>
      <c r="I835" s="610">
        <v>75</v>
      </c>
      <c r="J835" s="579">
        <f t="shared" si="22"/>
        <v>30</v>
      </c>
      <c r="K835" s="579">
        <f t="shared" si="21"/>
        <v>65.78947368421053</v>
      </c>
    </row>
    <row r="836" spans="1:11" s="566" customFormat="1" ht="12.75" outlineLevel="3">
      <c r="A836" s="583">
        <v>8200</v>
      </c>
      <c r="B836" s="585">
        <v>5311</v>
      </c>
      <c r="C836" s="585" t="s">
        <v>76</v>
      </c>
      <c r="D836" s="585">
        <v>5429</v>
      </c>
      <c r="E836" s="585" t="s">
        <v>478</v>
      </c>
      <c r="F836" s="585"/>
      <c r="G836" s="610">
        <v>2</v>
      </c>
      <c r="H836" s="602">
        <v>2</v>
      </c>
      <c r="I836" s="610">
        <v>2</v>
      </c>
      <c r="J836" s="579">
        <f t="shared" si="22"/>
        <v>100</v>
      </c>
      <c r="K836" s="579">
        <f t="shared" si="21"/>
        <v>100</v>
      </c>
    </row>
    <row r="837" spans="1:11" s="566" customFormat="1" ht="12.75" outlineLevel="2">
      <c r="A837" s="583"/>
      <c r="B837" s="603" t="s">
        <v>540</v>
      </c>
      <c r="C837" s="585"/>
      <c r="D837" s="585"/>
      <c r="E837" s="585"/>
      <c r="F837" s="585"/>
      <c r="G837" s="581">
        <f>SUBTOTAL(9,G806:G836)</f>
        <v>176820</v>
      </c>
      <c r="H837" s="581">
        <f>SUBTOTAL(9,H806:H836)</f>
        <v>197247</v>
      </c>
      <c r="I837" s="581">
        <f>SUBTOTAL(9,I806:I836)</f>
        <v>196822</v>
      </c>
      <c r="J837" s="582">
        <f>+I837/G837*100</f>
        <v>111.31206877050109</v>
      </c>
      <c r="K837" s="582">
        <f>+I837/H837*100</f>
        <v>99.7845341120524</v>
      </c>
    </row>
    <row r="838" spans="1:256" s="566" customFormat="1" ht="13.5" outlineLevel="1" thickBot="1">
      <c r="A838" s="586" t="s">
        <v>595</v>
      </c>
      <c r="B838" s="587"/>
      <c r="C838" s="587"/>
      <c r="D838" s="587"/>
      <c r="E838" s="587"/>
      <c r="F838" s="587"/>
      <c r="G838" s="588">
        <f>SUBTOTAL(9,G806:G836)</f>
        <v>176820</v>
      </c>
      <c r="H838" s="588">
        <f>SUBTOTAL(9,H806:H836)</f>
        <v>197247</v>
      </c>
      <c r="I838" s="588">
        <f>SUBTOTAL(9,I806:I836)</f>
        <v>196822</v>
      </c>
      <c r="J838" s="589">
        <f>+I838/G838*100</f>
        <v>111.31206877050109</v>
      </c>
      <c r="K838" s="589">
        <f>+I838/H838*100</f>
        <v>99.7845341120524</v>
      </c>
      <c r="L838" s="606"/>
      <c r="M838" s="575"/>
      <c r="N838" s="575"/>
      <c r="O838" s="575"/>
      <c r="P838" s="575"/>
      <c r="Q838" s="575"/>
      <c r="R838" s="607"/>
      <c r="S838" s="607"/>
      <c r="T838" s="607"/>
      <c r="U838" s="608"/>
      <c r="V838" s="608"/>
      <c r="W838" s="609"/>
      <c r="X838" s="575"/>
      <c r="Y838" s="575"/>
      <c r="Z838" s="575"/>
      <c r="AA838" s="575"/>
      <c r="AB838" s="575"/>
      <c r="AC838" s="607"/>
      <c r="AD838" s="607"/>
      <c r="AE838" s="607"/>
      <c r="AF838" s="608"/>
      <c r="AG838" s="608"/>
      <c r="AH838" s="609"/>
      <c r="AI838" s="575"/>
      <c r="AJ838" s="575"/>
      <c r="AK838" s="575"/>
      <c r="AL838" s="575"/>
      <c r="AM838" s="575"/>
      <c r="AN838" s="607"/>
      <c r="AO838" s="607"/>
      <c r="AP838" s="607"/>
      <c r="AQ838" s="608"/>
      <c r="AR838" s="608"/>
      <c r="AS838" s="609"/>
      <c r="AT838" s="575"/>
      <c r="AU838" s="575"/>
      <c r="AV838" s="575"/>
      <c r="AW838" s="575"/>
      <c r="AX838" s="575"/>
      <c r="AY838" s="607"/>
      <c r="AZ838" s="607"/>
      <c r="BA838" s="607"/>
      <c r="BB838" s="608"/>
      <c r="BC838" s="608"/>
      <c r="BD838" s="609"/>
      <c r="BE838" s="575"/>
      <c r="BF838" s="575"/>
      <c r="BG838" s="575"/>
      <c r="BH838" s="575"/>
      <c r="BI838" s="575"/>
      <c r="BJ838" s="607"/>
      <c r="BK838" s="607"/>
      <c r="BL838" s="607"/>
      <c r="BM838" s="608"/>
      <c r="BN838" s="608"/>
      <c r="BO838" s="609"/>
      <c r="BP838" s="575"/>
      <c r="BQ838" s="575"/>
      <c r="BR838" s="575"/>
      <c r="BS838" s="575"/>
      <c r="BT838" s="575"/>
      <c r="BU838" s="607"/>
      <c r="BV838" s="607"/>
      <c r="BW838" s="607"/>
      <c r="BX838" s="608"/>
      <c r="BY838" s="608"/>
      <c r="BZ838" s="609"/>
      <c r="CA838" s="575"/>
      <c r="CB838" s="575"/>
      <c r="CC838" s="575"/>
      <c r="CD838" s="575"/>
      <c r="CE838" s="575"/>
      <c r="CF838" s="607"/>
      <c r="CG838" s="607"/>
      <c r="CH838" s="607"/>
      <c r="CI838" s="608"/>
      <c r="CJ838" s="608"/>
      <c r="CK838" s="609"/>
      <c r="CL838" s="575"/>
      <c r="CM838" s="575"/>
      <c r="CN838" s="575"/>
      <c r="CO838" s="575"/>
      <c r="CP838" s="575"/>
      <c r="CQ838" s="607"/>
      <c r="CR838" s="607"/>
      <c r="CS838" s="607"/>
      <c r="CT838" s="608"/>
      <c r="CU838" s="608"/>
      <c r="CV838" s="609"/>
      <c r="CW838" s="575"/>
      <c r="CX838" s="575"/>
      <c r="CY838" s="575"/>
      <c r="CZ838" s="575"/>
      <c r="DA838" s="575"/>
      <c r="DB838" s="607"/>
      <c r="DC838" s="607"/>
      <c r="DD838" s="607"/>
      <c r="DE838" s="608"/>
      <c r="DF838" s="608"/>
      <c r="DG838" s="609"/>
      <c r="DH838" s="575"/>
      <c r="DI838" s="575"/>
      <c r="DJ838" s="575"/>
      <c r="DK838" s="575"/>
      <c r="DL838" s="575"/>
      <c r="DM838" s="607"/>
      <c r="DN838" s="607"/>
      <c r="DO838" s="607"/>
      <c r="DP838" s="608"/>
      <c r="DQ838" s="608"/>
      <c r="DR838" s="609"/>
      <c r="DS838" s="575"/>
      <c r="DT838" s="575"/>
      <c r="DU838" s="575"/>
      <c r="DV838" s="575"/>
      <c r="DW838" s="575"/>
      <c r="DX838" s="607"/>
      <c r="DY838" s="607"/>
      <c r="DZ838" s="607"/>
      <c r="EA838" s="608"/>
      <c r="EB838" s="608"/>
      <c r="EC838" s="609"/>
      <c r="ED838" s="575"/>
      <c r="EE838" s="575"/>
      <c r="EF838" s="575"/>
      <c r="EG838" s="575"/>
      <c r="EH838" s="575"/>
      <c r="EI838" s="607"/>
      <c r="EJ838" s="607"/>
      <c r="EK838" s="607"/>
      <c r="EL838" s="608"/>
      <c r="EM838" s="608"/>
      <c r="EN838" s="609"/>
      <c r="EO838" s="575"/>
      <c r="EP838" s="575"/>
      <c r="EQ838" s="575"/>
      <c r="ER838" s="575"/>
      <c r="ES838" s="575"/>
      <c r="ET838" s="607"/>
      <c r="EU838" s="607"/>
      <c r="EV838" s="607"/>
      <c r="EW838" s="608"/>
      <c r="EX838" s="608"/>
      <c r="EY838" s="609"/>
      <c r="EZ838" s="575"/>
      <c r="FA838" s="575"/>
      <c r="FB838" s="575"/>
      <c r="FC838" s="575"/>
      <c r="FD838" s="575"/>
      <c r="FE838" s="607"/>
      <c r="FF838" s="607"/>
      <c r="FG838" s="607"/>
      <c r="FH838" s="608"/>
      <c r="FI838" s="608"/>
      <c r="FJ838" s="609"/>
      <c r="FK838" s="575"/>
      <c r="FL838" s="575"/>
      <c r="FM838" s="575"/>
      <c r="FN838" s="575"/>
      <c r="FO838" s="575"/>
      <c r="FP838" s="607"/>
      <c r="FQ838" s="607"/>
      <c r="FR838" s="607"/>
      <c r="FS838" s="608"/>
      <c r="FT838" s="608"/>
      <c r="FU838" s="609"/>
      <c r="FV838" s="575"/>
      <c r="FW838" s="575"/>
      <c r="FX838" s="575"/>
      <c r="FY838" s="575"/>
      <c r="FZ838" s="575"/>
      <c r="GA838" s="607"/>
      <c r="GB838" s="607"/>
      <c r="GC838" s="607"/>
      <c r="GD838" s="608"/>
      <c r="GE838" s="608"/>
      <c r="GF838" s="609"/>
      <c r="GG838" s="575"/>
      <c r="GH838" s="575"/>
      <c r="GI838" s="575"/>
      <c r="GJ838" s="575"/>
      <c r="GK838" s="575"/>
      <c r="GL838" s="607"/>
      <c r="GM838" s="607"/>
      <c r="GN838" s="607"/>
      <c r="GO838" s="608"/>
      <c r="GP838" s="608"/>
      <c r="GQ838" s="609"/>
      <c r="GR838" s="575"/>
      <c r="GS838" s="575"/>
      <c r="GT838" s="575"/>
      <c r="GU838" s="575"/>
      <c r="GV838" s="575"/>
      <c r="GW838" s="607"/>
      <c r="GX838" s="607"/>
      <c r="GY838" s="607"/>
      <c r="GZ838" s="608"/>
      <c r="HA838" s="608"/>
      <c r="HB838" s="609"/>
      <c r="HC838" s="575"/>
      <c r="HD838" s="575"/>
      <c r="HE838" s="575"/>
      <c r="HF838" s="575"/>
      <c r="HG838" s="575"/>
      <c r="HH838" s="607"/>
      <c r="HI838" s="607"/>
      <c r="HJ838" s="607"/>
      <c r="HK838" s="608"/>
      <c r="HL838" s="608"/>
      <c r="HM838" s="609"/>
      <c r="HN838" s="575"/>
      <c r="HO838" s="575"/>
      <c r="HP838" s="575"/>
      <c r="HQ838" s="575"/>
      <c r="HR838" s="575"/>
      <c r="HS838" s="607"/>
      <c r="HT838" s="607"/>
      <c r="HU838" s="607"/>
      <c r="HV838" s="608"/>
      <c r="HW838" s="608"/>
      <c r="HX838" s="609"/>
      <c r="HY838" s="575"/>
      <c r="HZ838" s="575"/>
      <c r="IA838" s="575"/>
      <c r="IB838" s="575"/>
      <c r="IC838" s="575"/>
      <c r="ID838" s="607"/>
      <c r="IE838" s="607"/>
      <c r="IF838" s="607"/>
      <c r="IG838" s="608"/>
      <c r="IH838" s="608"/>
      <c r="II838" s="609"/>
      <c r="IJ838" s="575"/>
      <c r="IK838" s="575"/>
      <c r="IL838" s="575"/>
      <c r="IM838" s="575"/>
      <c r="IN838" s="575"/>
      <c r="IO838" s="607"/>
      <c r="IP838" s="607"/>
      <c r="IQ838" s="607"/>
      <c r="IR838" s="608"/>
      <c r="IS838" s="608"/>
      <c r="IT838" s="609"/>
      <c r="IU838" s="575"/>
      <c r="IV838" s="575"/>
    </row>
    <row r="839" spans="1:11" s="566" customFormat="1" ht="12.75" outlineLevel="1">
      <c r="A839" s="611"/>
      <c r="B839" s="585"/>
      <c r="C839" s="585"/>
      <c r="D839" s="585"/>
      <c r="E839" s="585"/>
      <c r="F839" s="585"/>
      <c r="G839" s="581"/>
      <c r="H839" s="581"/>
      <c r="I839" s="581"/>
      <c r="J839" s="582"/>
      <c r="K839" s="582"/>
    </row>
    <row r="840" spans="1:11" s="566" customFormat="1" ht="15.75" outlineLevel="1">
      <c r="A840" s="593" t="s">
        <v>250</v>
      </c>
      <c r="B840" s="585"/>
      <c r="C840" s="585"/>
      <c r="D840" s="585"/>
      <c r="E840" s="585"/>
      <c r="F840" s="585"/>
      <c r="G840" s="581"/>
      <c r="H840" s="581"/>
      <c r="I840" s="581"/>
      <c r="J840" s="582"/>
      <c r="K840" s="582"/>
    </row>
    <row r="841" spans="1:11" s="566" customFormat="1" ht="12.75" outlineLevel="3">
      <c r="A841" s="576">
        <v>8300</v>
      </c>
      <c r="B841" s="576">
        <v>6211</v>
      </c>
      <c r="C841" s="576" t="s">
        <v>100</v>
      </c>
      <c r="D841" s="576">
        <v>5111</v>
      </c>
      <c r="E841" s="576" t="s">
        <v>333</v>
      </c>
      <c r="F841" s="576"/>
      <c r="G841" s="578">
        <v>2980</v>
      </c>
      <c r="H841" s="578">
        <v>3321</v>
      </c>
      <c r="I841" s="578">
        <v>3160</v>
      </c>
      <c r="J841" s="579">
        <f t="shared" si="22"/>
        <v>106.04026845637584</v>
      </c>
      <c r="K841" s="579">
        <f t="shared" si="21"/>
        <v>95.15206263173744</v>
      </c>
    </row>
    <row r="842" spans="1:11" s="566" customFormat="1" ht="12.75" outlineLevel="3">
      <c r="A842" s="576">
        <v>8300</v>
      </c>
      <c r="B842" s="576">
        <v>6211</v>
      </c>
      <c r="C842" s="576" t="s">
        <v>100</v>
      </c>
      <c r="D842" s="576">
        <v>5112</v>
      </c>
      <c r="E842" s="576" t="s">
        <v>334</v>
      </c>
      <c r="F842" s="576"/>
      <c r="G842" s="578">
        <v>7</v>
      </c>
      <c r="H842" s="578">
        <v>7</v>
      </c>
      <c r="I842" s="578"/>
      <c r="J842" s="579"/>
      <c r="K842" s="579"/>
    </row>
    <row r="843" spans="1:11" s="566" customFormat="1" ht="12.75" outlineLevel="3">
      <c r="A843" s="576">
        <v>8300</v>
      </c>
      <c r="B843" s="576">
        <v>6211</v>
      </c>
      <c r="C843" s="576" t="s">
        <v>100</v>
      </c>
      <c r="D843" s="576">
        <v>5121</v>
      </c>
      <c r="E843" s="583" t="s">
        <v>336</v>
      </c>
      <c r="F843" s="576"/>
      <c r="G843" s="578">
        <v>773</v>
      </c>
      <c r="H843" s="578">
        <v>861</v>
      </c>
      <c r="I843" s="578">
        <v>850</v>
      </c>
      <c r="J843" s="579">
        <f t="shared" si="22"/>
        <v>109.96119016817593</v>
      </c>
      <c r="K843" s="579">
        <f t="shared" si="21"/>
        <v>98.72241579558653</v>
      </c>
    </row>
    <row r="844" spans="1:11" s="566" customFormat="1" ht="12.75" outlineLevel="3">
      <c r="A844" s="576">
        <v>8300</v>
      </c>
      <c r="B844" s="576">
        <v>6211</v>
      </c>
      <c r="C844" s="576" t="s">
        <v>100</v>
      </c>
      <c r="D844" s="576">
        <v>5122</v>
      </c>
      <c r="E844" s="577" t="s">
        <v>337</v>
      </c>
      <c r="F844" s="576"/>
      <c r="G844" s="578">
        <v>267</v>
      </c>
      <c r="H844" s="578">
        <v>298</v>
      </c>
      <c r="I844" s="578">
        <v>290</v>
      </c>
      <c r="J844" s="579">
        <f t="shared" si="22"/>
        <v>108.61423220973782</v>
      </c>
      <c r="K844" s="579">
        <f t="shared" si="21"/>
        <v>97.31543624161074</v>
      </c>
    </row>
    <row r="845" spans="1:11" s="566" customFormat="1" ht="12.75" outlineLevel="3">
      <c r="A845" s="576">
        <v>8300</v>
      </c>
      <c r="B845" s="576">
        <v>6211</v>
      </c>
      <c r="C845" s="576" t="s">
        <v>100</v>
      </c>
      <c r="D845" s="576">
        <v>5132</v>
      </c>
      <c r="E845" s="576" t="s">
        <v>567</v>
      </c>
      <c r="F845" s="576"/>
      <c r="G845" s="578">
        <v>12</v>
      </c>
      <c r="H845" s="578">
        <v>12</v>
      </c>
      <c r="I845" s="578">
        <v>6</v>
      </c>
      <c r="J845" s="579">
        <f aca="true" t="shared" si="23" ref="J845:J859">+I845/G845*100</f>
        <v>50</v>
      </c>
      <c r="K845" s="579">
        <f aca="true" t="shared" si="24" ref="K845:K859">+I845/H845*100</f>
        <v>50</v>
      </c>
    </row>
    <row r="846" spans="1:11" s="566" customFormat="1" ht="12.75" outlineLevel="3">
      <c r="A846" s="576">
        <v>8300</v>
      </c>
      <c r="B846" s="576">
        <v>6211</v>
      </c>
      <c r="C846" s="576" t="s">
        <v>100</v>
      </c>
      <c r="D846" s="576">
        <v>5136</v>
      </c>
      <c r="E846" s="576" t="s">
        <v>328</v>
      </c>
      <c r="F846" s="576"/>
      <c r="G846" s="578">
        <v>70</v>
      </c>
      <c r="H846" s="578">
        <v>70</v>
      </c>
      <c r="I846" s="578">
        <v>54</v>
      </c>
      <c r="J846" s="579">
        <f t="shared" si="23"/>
        <v>77.14285714285715</v>
      </c>
      <c r="K846" s="579">
        <f t="shared" si="24"/>
        <v>77.14285714285715</v>
      </c>
    </row>
    <row r="847" spans="1:11" s="566" customFormat="1" ht="12.75" outlineLevel="3">
      <c r="A847" s="576">
        <v>8300</v>
      </c>
      <c r="B847" s="576">
        <v>6211</v>
      </c>
      <c r="C847" s="576" t="s">
        <v>100</v>
      </c>
      <c r="D847" s="576">
        <v>5137</v>
      </c>
      <c r="E847" s="576" t="s">
        <v>348</v>
      </c>
      <c r="F847" s="576"/>
      <c r="G847" s="578">
        <v>120</v>
      </c>
      <c r="H847" s="578">
        <v>100</v>
      </c>
      <c r="I847" s="578">
        <v>97</v>
      </c>
      <c r="J847" s="579">
        <f t="shared" si="23"/>
        <v>80.83333333333333</v>
      </c>
      <c r="K847" s="579">
        <f t="shared" si="24"/>
        <v>97</v>
      </c>
    </row>
    <row r="848" spans="1:11" s="566" customFormat="1" ht="12.75" outlineLevel="3">
      <c r="A848" s="576">
        <v>8300</v>
      </c>
      <c r="B848" s="576">
        <v>6211</v>
      </c>
      <c r="C848" s="576" t="s">
        <v>100</v>
      </c>
      <c r="D848" s="576">
        <v>5139</v>
      </c>
      <c r="E848" s="576" t="s">
        <v>329</v>
      </c>
      <c r="F848" s="576"/>
      <c r="G848" s="578">
        <v>100</v>
      </c>
      <c r="H848" s="578">
        <v>116</v>
      </c>
      <c r="I848" s="578">
        <v>119</v>
      </c>
      <c r="J848" s="579">
        <f t="shared" si="23"/>
        <v>119</v>
      </c>
      <c r="K848" s="579">
        <f t="shared" si="24"/>
        <v>102.58620689655173</v>
      </c>
    </row>
    <row r="849" spans="1:11" s="566" customFormat="1" ht="12.75" outlineLevel="3">
      <c r="A849" s="576">
        <v>8300</v>
      </c>
      <c r="B849" s="576">
        <v>6211</v>
      </c>
      <c r="C849" s="576" t="s">
        <v>100</v>
      </c>
      <c r="D849" s="576">
        <v>5149</v>
      </c>
      <c r="E849" s="576" t="s">
        <v>349</v>
      </c>
      <c r="F849" s="576"/>
      <c r="G849" s="578">
        <v>4</v>
      </c>
      <c r="H849" s="578">
        <v>4</v>
      </c>
      <c r="I849" s="578"/>
      <c r="J849" s="579"/>
      <c r="K849" s="579"/>
    </row>
    <row r="850" spans="1:11" s="566" customFormat="1" ht="12.75" outlineLevel="3">
      <c r="A850" s="576">
        <v>8300</v>
      </c>
      <c r="B850" s="576">
        <v>6211</v>
      </c>
      <c r="C850" s="576" t="s">
        <v>100</v>
      </c>
      <c r="D850" s="576">
        <v>5151</v>
      </c>
      <c r="E850" s="576" t="s">
        <v>386</v>
      </c>
      <c r="F850" s="576"/>
      <c r="G850" s="578">
        <v>90</v>
      </c>
      <c r="H850" s="578">
        <v>90</v>
      </c>
      <c r="I850" s="578">
        <v>69</v>
      </c>
      <c r="J850" s="579">
        <f t="shared" si="23"/>
        <v>76.66666666666667</v>
      </c>
      <c r="K850" s="579">
        <f t="shared" si="24"/>
        <v>76.66666666666667</v>
      </c>
    </row>
    <row r="851" spans="1:11" s="566" customFormat="1" ht="12.75" outlineLevel="3">
      <c r="A851" s="576">
        <v>8300</v>
      </c>
      <c r="B851" s="576">
        <v>6211</v>
      </c>
      <c r="C851" s="576" t="s">
        <v>100</v>
      </c>
      <c r="D851" s="576">
        <v>5152</v>
      </c>
      <c r="E851" s="583" t="s">
        <v>487</v>
      </c>
      <c r="F851" s="576"/>
      <c r="G851" s="578">
        <v>500</v>
      </c>
      <c r="H851" s="578">
        <v>500</v>
      </c>
      <c r="I851" s="578">
        <v>309</v>
      </c>
      <c r="J851" s="579">
        <f t="shared" si="23"/>
        <v>61.8</v>
      </c>
      <c r="K851" s="579">
        <f t="shared" si="24"/>
        <v>61.8</v>
      </c>
    </row>
    <row r="852" spans="1:11" s="566" customFormat="1" ht="12.75" outlineLevel="3">
      <c r="A852" s="576">
        <v>8300</v>
      </c>
      <c r="B852" s="576">
        <v>6211</v>
      </c>
      <c r="C852" s="576" t="s">
        <v>100</v>
      </c>
      <c r="D852" s="576">
        <v>5154</v>
      </c>
      <c r="E852" s="576" t="s">
        <v>388</v>
      </c>
      <c r="F852" s="576"/>
      <c r="G852" s="578">
        <v>430</v>
      </c>
      <c r="H852" s="578">
        <v>430</v>
      </c>
      <c r="I852" s="578">
        <v>272</v>
      </c>
      <c r="J852" s="579">
        <f t="shared" si="23"/>
        <v>63.25581395348837</v>
      </c>
      <c r="K852" s="579">
        <f t="shared" si="24"/>
        <v>63.25581395348837</v>
      </c>
    </row>
    <row r="853" spans="1:11" s="566" customFormat="1" ht="12.75" outlineLevel="3">
      <c r="A853" s="576">
        <v>8300</v>
      </c>
      <c r="B853" s="576">
        <v>6211</v>
      </c>
      <c r="C853" s="576" t="s">
        <v>100</v>
      </c>
      <c r="D853" s="576">
        <v>5156</v>
      </c>
      <c r="E853" s="576" t="s">
        <v>350</v>
      </c>
      <c r="F853" s="576"/>
      <c r="G853" s="578">
        <v>40</v>
      </c>
      <c r="H853" s="578">
        <v>5</v>
      </c>
      <c r="I853" s="578"/>
      <c r="J853" s="579"/>
      <c r="K853" s="579"/>
    </row>
    <row r="854" spans="1:11" s="566" customFormat="1" ht="12.75" outlineLevel="3">
      <c r="A854" s="576">
        <v>8300</v>
      </c>
      <c r="B854" s="576">
        <v>6211</v>
      </c>
      <c r="C854" s="576" t="s">
        <v>100</v>
      </c>
      <c r="D854" s="576">
        <v>5161</v>
      </c>
      <c r="E854" s="576" t="s">
        <v>351</v>
      </c>
      <c r="F854" s="576"/>
      <c r="G854" s="578">
        <v>4</v>
      </c>
      <c r="H854" s="578">
        <v>4</v>
      </c>
      <c r="I854" s="578">
        <v>1</v>
      </c>
      <c r="J854" s="579">
        <f t="shared" si="23"/>
        <v>25</v>
      </c>
      <c r="K854" s="579">
        <f t="shared" si="24"/>
        <v>25</v>
      </c>
    </row>
    <row r="855" spans="1:11" s="566" customFormat="1" ht="12.75" outlineLevel="3">
      <c r="A855" s="576">
        <v>8300</v>
      </c>
      <c r="B855" s="576">
        <v>6211</v>
      </c>
      <c r="C855" s="576" t="s">
        <v>100</v>
      </c>
      <c r="D855" s="576">
        <v>5162</v>
      </c>
      <c r="E855" s="585" t="s">
        <v>352</v>
      </c>
      <c r="F855" s="576"/>
      <c r="G855" s="578">
        <v>32</v>
      </c>
      <c r="H855" s="578">
        <v>55</v>
      </c>
      <c r="I855" s="578">
        <v>53</v>
      </c>
      <c r="J855" s="579">
        <f t="shared" si="23"/>
        <v>165.625</v>
      </c>
      <c r="K855" s="579">
        <f t="shared" si="24"/>
        <v>96.36363636363636</v>
      </c>
    </row>
    <row r="856" spans="1:11" s="566" customFormat="1" ht="12.75" outlineLevel="3">
      <c r="A856" s="576">
        <v>8300</v>
      </c>
      <c r="B856" s="576">
        <v>6211</v>
      </c>
      <c r="C856" s="576" t="s">
        <v>100</v>
      </c>
      <c r="D856" s="576">
        <v>5169</v>
      </c>
      <c r="E856" s="576" t="s">
        <v>330</v>
      </c>
      <c r="F856" s="577"/>
      <c r="G856" s="578">
        <v>944</v>
      </c>
      <c r="H856" s="578">
        <v>1048</v>
      </c>
      <c r="I856" s="578">
        <v>1234</v>
      </c>
      <c r="J856" s="579">
        <f t="shared" si="23"/>
        <v>130.72033898305085</v>
      </c>
      <c r="K856" s="579">
        <f t="shared" si="24"/>
        <v>117.74809160305344</v>
      </c>
    </row>
    <row r="857" spans="1:11" s="566" customFormat="1" ht="12.75" outlineLevel="3">
      <c r="A857" s="576">
        <v>8300</v>
      </c>
      <c r="B857" s="576">
        <v>6211</v>
      </c>
      <c r="C857" s="576" t="s">
        <v>100</v>
      </c>
      <c r="D857" s="576">
        <v>5171</v>
      </c>
      <c r="E857" s="576" t="s">
        <v>357</v>
      </c>
      <c r="F857" s="576"/>
      <c r="G857" s="578">
        <v>380</v>
      </c>
      <c r="H857" s="578">
        <v>250</v>
      </c>
      <c r="I857" s="578">
        <v>170</v>
      </c>
      <c r="J857" s="579">
        <f t="shared" si="23"/>
        <v>44.73684210526316</v>
      </c>
      <c r="K857" s="579">
        <f t="shared" si="24"/>
        <v>68</v>
      </c>
    </row>
    <row r="858" spans="1:11" s="566" customFormat="1" ht="12.75" outlineLevel="3">
      <c r="A858" s="576">
        <v>8300</v>
      </c>
      <c r="B858" s="576">
        <v>6211</v>
      </c>
      <c r="C858" s="576" t="s">
        <v>100</v>
      </c>
      <c r="D858" s="576">
        <v>5172</v>
      </c>
      <c r="E858" s="576" t="s">
        <v>376</v>
      </c>
      <c r="F858" s="576"/>
      <c r="G858" s="578"/>
      <c r="H858" s="578">
        <v>31</v>
      </c>
      <c r="I858" s="578">
        <v>30</v>
      </c>
      <c r="J858" s="579"/>
      <c r="K858" s="579">
        <f t="shared" si="24"/>
        <v>96.7741935483871</v>
      </c>
    </row>
    <row r="859" spans="1:11" s="566" customFormat="1" ht="12.75" outlineLevel="3">
      <c r="A859" s="576">
        <v>8300</v>
      </c>
      <c r="B859" s="576">
        <v>6211</v>
      </c>
      <c r="C859" s="576" t="s">
        <v>100</v>
      </c>
      <c r="D859" s="576">
        <v>5173</v>
      </c>
      <c r="E859" s="576" t="s">
        <v>358</v>
      </c>
      <c r="F859" s="576"/>
      <c r="G859" s="578">
        <v>25</v>
      </c>
      <c r="H859" s="578">
        <v>36</v>
      </c>
      <c r="I859" s="578">
        <v>35</v>
      </c>
      <c r="J859" s="579">
        <f t="shared" si="23"/>
        <v>140</v>
      </c>
      <c r="K859" s="579">
        <f t="shared" si="24"/>
        <v>97.22222222222221</v>
      </c>
    </row>
    <row r="860" spans="1:11" s="566" customFormat="1" ht="12.75" outlineLevel="2">
      <c r="A860" s="576"/>
      <c r="B860" s="594" t="s">
        <v>596</v>
      </c>
      <c r="C860" s="576"/>
      <c r="D860" s="576"/>
      <c r="E860" s="576"/>
      <c r="F860" s="576"/>
      <c r="G860" s="581">
        <f>SUBTOTAL(9,G841:G859)</f>
        <v>6778</v>
      </c>
      <c r="H860" s="581">
        <f>SUBTOTAL(9,H841:H859)</f>
        <v>7238</v>
      </c>
      <c r="I860" s="581">
        <f>SUBTOTAL(9,I841:I859)</f>
        <v>6749</v>
      </c>
      <c r="J860" s="582">
        <f>+I860/G860*100</f>
        <v>99.57214517556801</v>
      </c>
      <c r="K860" s="582">
        <f>+I860/H860*100</f>
        <v>93.24399005250069</v>
      </c>
    </row>
    <row r="861" spans="1:256" s="566" customFormat="1" ht="13.5" outlineLevel="1" thickBot="1">
      <c r="A861" s="586" t="s">
        <v>597</v>
      </c>
      <c r="B861" s="587"/>
      <c r="C861" s="587"/>
      <c r="D861" s="587"/>
      <c r="E861" s="587"/>
      <c r="F861" s="587"/>
      <c r="G861" s="588">
        <f>SUBTOTAL(9,G841:G859)</f>
        <v>6778</v>
      </c>
      <c r="H861" s="588">
        <f>SUBTOTAL(9,H841:H859)</f>
        <v>7238</v>
      </c>
      <c r="I861" s="588">
        <f>SUBTOTAL(9,I841:I859)</f>
        <v>6749</v>
      </c>
      <c r="J861" s="589">
        <f>+I861/G861*100</f>
        <v>99.57214517556801</v>
      </c>
      <c r="K861" s="589">
        <f>+I861/H861*100</f>
        <v>93.24399005250069</v>
      </c>
      <c r="L861" s="606"/>
      <c r="M861" s="575"/>
      <c r="N861" s="575"/>
      <c r="O861" s="575"/>
      <c r="P861" s="575"/>
      <c r="Q861" s="575"/>
      <c r="R861" s="607"/>
      <c r="S861" s="607"/>
      <c r="T861" s="607"/>
      <c r="U861" s="608"/>
      <c r="V861" s="608"/>
      <c r="W861" s="609"/>
      <c r="X861" s="575"/>
      <c r="Y861" s="575"/>
      <c r="Z861" s="575"/>
      <c r="AA861" s="575"/>
      <c r="AB861" s="575"/>
      <c r="AC861" s="607"/>
      <c r="AD861" s="607"/>
      <c r="AE861" s="607"/>
      <c r="AF861" s="608"/>
      <c r="AG861" s="608"/>
      <c r="AH861" s="609"/>
      <c r="AI861" s="575"/>
      <c r="AJ861" s="575"/>
      <c r="AK861" s="575"/>
      <c r="AL861" s="575"/>
      <c r="AM861" s="575"/>
      <c r="AN861" s="607"/>
      <c r="AO861" s="607"/>
      <c r="AP861" s="607"/>
      <c r="AQ861" s="608"/>
      <c r="AR861" s="608"/>
      <c r="AS861" s="609"/>
      <c r="AT861" s="575"/>
      <c r="AU861" s="575"/>
      <c r="AV861" s="575"/>
      <c r="AW861" s="575"/>
      <c r="AX861" s="575"/>
      <c r="AY861" s="607"/>
      <c r="AZ861" s="607"/>
      <c r="BA861" s="607"/>
      <c r="BB861" s="608"/>
      <c r="BC861" s="608"/>
      <c r="BD861" s="609"/>
      <c r="BE861" s="575"/>
      <c r="BF861" s="575"/>
      <c r="BG861" s="575"/>
      <c r="BH861" s="575"/>
      <c r="BI861" s="575"/>
      <c r="BJ861" s="607"/>
      <c r="BK861" s="607"/>
      <c r="BL861" s="607"/>
      <c r="BM861" s="608"/>
      <c r="BN861" s="608"/>
      <c r="BO861" s="609"/>
      <c r="BP861" s="575"/>
      <c r="BQ861" s="575"/>
      <c r="BR861" s="575"/>
      <c r="BS861" s="575"/>
      <c r="BT861" s="575"/>
      <c r="BU861" s="607"/>
      <c r="BV861" s="607"/>
      <c r="BW861" s="607"/>
      <c r="BX861" s="608"/>
      <c r="BY861" s="608"/>
      <c r="BZ861" s="609"/>
      <c r="CA861" s="575"/>
      <c r="CB861" s="575"/>
      <c r="CC861" s="575"/>
      <c r="CD861" s="575"/>
      <c r="CE861" s="575"/>
      <c r="CF861" s="607"/>
      <c r="CG861" s="607"/>
      <c r="CH861" s="607"/>
      <c r="CI861" s="608"/>
      <c r="CJ861" s="608"/>
      <c r="CK861" s="609"/>
      <c r="CL861" s="575"/>
      <c r="CM861" s="575"/>
      <c r="CN861" s="575"/>
      <c r="CO861" s="575"/>
      <c r="CP861" s="575"/>
      <c r="CQ861" s="607"/>
      <c r="CR861" s="607"/>
      <c r="CS861" s="607"/>
      <c r="CT861" s="608"/>
      <c r="CU861" s="608"/>
      <c r="CV861" s="609"/>
      <c r="CW861" s="575"/>
      <c r="CX861" s="575"/>
      <c r="CY861" s="575"/>
      <c r="CZ861" s="575"/>
      <c r="DA861" s="575"/>
      <c r="DB861" s="607"/>
      <c r="DC861" s="607"/>
      <c r="DD861" s="607"/>
      <c r="DE861" s="608"/>
      <c r="DF861" s="608"/>
      <c r="DG861" s="609"/>
      <c r="DH861" s="575"/>
      <c r="DI861" s="575"/>
      <c r="DJ861" s="575"/>
      <c r="DK861" s="575"/>
      <c r="DL861" s="575"/>
      <c r="DM861" s="607"/>
      <c r="DN861" s="607"/>
      <c r="DO861" s="607"/>
      <c r="DP861" s="608"/>
      <c r="DQ861" s="608"/>
      <c r="DR861" s="609"/>
      <c r="DS861" s="575"/>
      <c r="DT861" s="575"/>
      <c r="DU861" s="575"/>
      <c r="DV861" s="575"/>
      <c r="DW861" s="575"/>
      <c r="DX861" s="607"/>
      <c r="DY861" s="607"/>
      <c r="DZ861" s="607"/>
      <c r="EA861" s="608"/>
      <c r="EB861" s="608"/>
      <c r="EC861" s="609"/>
      <c r="ED861" s="575"/>
      <c r="EE861" s="575"/>
      <c r="EF861" s="575"/>
      <c r="EG861" s="575"/>
      <c r="EH861" s="575"/>
      <c r="EI861" s="607"/>
      <c r="EJ861" s="607"/>
      <c r="EK861" s="607"/>
      <c r="EL861" s="608"/>
      <c r="EM861" s="608"/>
      <c r="EN861" s="609"/>
      <c r="EO861" s="575"/>
      <c r="EP861" s="575"/>
      <c r="EQ861" s="575"/>
      <c r="ER861" s="575"/>
      <c r="ES861" s="575"/>
      <c r="ET861" s="607"/>
      <c r="EU861" s="607"/>
      <c r="EV861" s="607"/>
      <c r="EW861" s="608"/>
      <c r="EX861" s="608"/>
      <c r="EY861" s="609"/>
      <c r="EZ861" s="575"/>
      <c r="FA861" s="575"/>
      <c r="FB861" s="575"/>
      <c r="FC861" s="575"/>
      <c r="FD861" s="575"/>
      <c r="FE861" s="607"/>
      <c r="FF861" s="607"/>
      <c r="FG861" s="607"/>
      <c r="FH861" s="608"/>
      <c r="FI861" s="608"/>
      <c r="FJ861" s="609"/>
      <c r="FK861" s="575"/>
      <c r="FL861" s="575"/>
      <c r="FM861" s="575"/>
      <c r="FN861" s="575"/>
      <c r="FO861" s="575"/>
      <c r="FP861" s="607"/>
      <c r="FQ861" s="607"/>
      <c r="FR861" s="607"/>
      <c r="FS861" s="608"/>
      <c r="FT861" s="608"/>
      <c r="FU861" s="609"/>
      <c r="FV861" s="575"/>
      <c r="FW861" s="575"/>
      <c r="FX861" s="575"/>
      <c r="FY861" s="575"/>
      <c r="FZ861" s="575"/>
      <c r="GA861" s="607"/>
      <c r="GB861" s="607"/>
      <c r="GC861" s="607"/>
      <c r="GD861" s="608"/>
      <c r="GE861" s="608"/>
      <c r="GF861" s="609"/>
      <c r="GG861" s="575"/>
      <c r="GH861" s="575"/>
      <c r="GI861" s="575"/>
      <c r="GJ861" s="575"/>
      <c r="GK861" s="575"/>
      <c r="GL861" s="607"/>
      <c r="GM861" s="607"/>
      <c r="GN861" s="607"/>
      <c r="GO861" s="608"/>
      <c r="GP861" s="608"/>
      <c r="GQ861" s="609"/>
      <c r="GR861" s="575"/>
      <c r="GS861" s="575"/>
      <c r="GT861" s="575"/>
      <c r="GU861" s="575"/>
      <c r="GV861" s="575"/>
      <c r="GW861" s="607"/>
      <c r="GX861" s="607"/>
      <c r="GY861" s="607"/>
      <c r="GZ861" s="608"/>
      <c r="HA861" s="608"/>
      <c r="HB861" s="609"/>
      <c r="HC861" s="575"/>
      <c r="HD861" s="575"/>
      <c r="HE861" s="575"/>
      <c r="HF861" s="575"/>
      <c r="HG861" s="575"/>
      <c r="HH861" s="607"/>
      <c r="HI861" s="607"/>
      <c r="HJ861" s="607"/>
      <c r="HK861" s="608"/>
      <c r="HL861" s="608"/>
      <c r="HM861" s="609"/>
      <c r="HN861" s="575"/>
      <c r="HO861" s="575"/>
      <c r="HP861" s="575"/>
      <c r="HQ861" s="575"/>
      <c r="HR861" s="575"/>
      <c r="HS861" s="607"/>
      <c r="HT861" s="607"/>
      <c r="HU861" s="607"/>
      <c r="HV861" s="608"/>
      <c r="HW861" s="608"/>
      <c r="HX861" s="609"/>
      <c r="HY861" s="575"/>
      <c r="HZ861" s="575"/>
      <c r="IA861" s="575"/>
      <c r="IB861" s="575"/>
      <c r="IC861" s="575"/>
      <c r="ID861" s="607"/>
      <c r="IE861" s="607"/>
      <c r="IF861" s="607"/>
      <c r="IG861" s="608"/>
      <c r="IH861" s="608"/>
      <c r="II861" s="609"/>
      <c r="IJ861" s="575"/>
      <c r="IK861" s="575"/>
      <c r="IL861" s="575"/>
      <c r="IM861" s="575"/>
      <c r="IN861" s="575"/>
      <c r="IO861" s="607"/>
      <c r="IP861" s="607"/>
      <c r="IQ861" s="607"/>
      <c r="IR861" s="608"/>
      <c r="IS861" s="608"/>
      <c r="IT861" s="609"/>
      <c r="IU861" s="575"/>
      <c r="IV861" s="575"/>
    </row>
    <row r="862" spans="1:11" s="566" customFormat="1" ht="12.75" outlineLevel="1">
      <c r="A862" s="594"/>
      <c r="B862" s="576"/>
      <c r="C862" s="576"/>
      <c r="D862" s="576"/>
      <c r="E862" s="576"/>
      <c r="F862" s="576"/>
      <c r="G862" s="581"/>
      <c r="H862" s="581"/>
      <c r="I862" s="581"/>
      <c r="J862" s="582"/>
      <c r="K862" s="582"/>
    </row>
    <row r="863" spans="1:11" s="566" customFormat="1" ht="15">
      <c r="A863" s="622" t="s">
        <v>326</v>
      </c>
      <c r="B863" s="622"/>
      <c r="C863" s="623"/>
      <c r="D863" s="623"/>
      <c r="E863" s="623"/>
      <c r="F863" s="623"/>
      <c r="G863" s="624">
        <f>SUBTOTAL(9,G4:G859)</f>
        <v>4754354</v>
      </c>
      <c r="H863" s="624">
        <f>SUBTOTAL(9,H4:H859)</f>
        <v>6339494</v>
      </c>
      <c r="I863" s="624">
        <f>SUBTOTAL(9,I4:I859)</f>
        <v>6253704.643499999</v>
      </c>
      <c r="J863" s="625">
        <f>+I863/G863*100</f>
        <v>131.53636947311873</v>
      </c>
      <c r="K863" s="625">
        <f>+I863/H863*100</f>
        <v>98.6467475716516</v>
      </c>
    </row>
    <row r="864" spans="1:11" s="566" customFormat="1" ht="12.75">
      <c r="A864" s="626"/>
      <c r="B864" s="626"/>
      <c r="C864" s="627"/>
      <c r="D864" s="627"/>
      <c r="E864" s="627"/>
      <c r="F864" s="627"/>
      <c r="G864" s="628"/>
      <c r="H864" s="628"/>
      <c r="I864" s="628"/>
      <c r="J864" s="629"/>
      <c r="K864" s="629"/>
    </row>
    <row r="865" spans="1:11" s="566" customFormat="1" ht="12.75">
      <c r="A865" s="561"/>
      <c r="B865" s="561"/>
      <c r="C865" s="561"/>
      <c r="D865" s="561"/>
      <c r="E865" s="561"/>
      <c r="F865" s="561"/>
      <c r="G865" s="562"/>
      <c r="H865" s="562"/>
      <c r="I865" s="562"/>
      <c r="J865" s="630"/>
      <c r="K865" s="630"/>
    </row>
    <row r="866" spans="1:11" s="566" customFormat="1" ht="12.75">
      <c r="A866" s="561"/>
      <c r="B866" s="561"/>
      <c r="C866" s="561"/>
      <c r="D866" s="561"/>
      <c r="E866" s="561"/>
      <c r="F866" s="561"/>
      <c r="G866" s="562"/>
      <c r="H866" s="562"/>
      <c r="I866" s="562"/>
      <c r="J866" s="561"/>
      <c r="K866" s="561"/>
    </row>
    <row r="867" spans="1:11" s="566" customFormat="1" ht="12.75">
      <c r="A867" s="561"/>
      <c r="B867" s="561"/>
      <c r="C867" s="561"/>
      <c r="D867" s="561"/>
      <c r="E867" s="561"/>
      <c r="F867" s="561"/>
      <c r="G867" s="562"/>
      <c r="H867" s="562"/>
      <c r="I867" s="562"/>
      <c r="J867" s="561"/>
      <c r="K867" s="561"/>
    </row>
    <row r="868" spans="1:11" s="566" customFormat="1" ht="12.75">
      <c r="A868" s="561"/>
      <c r="B868" s="561"/>
      <c r="C868" s="561"/>
      <c r="D868" s="561"/>
      <c r="E868" s="561"/>
      <c r="F868" s="561"/>
      <c r="G868" s="562"/>
      <c r="H868" s="562"/>
      <c r="I868" s="562"/>
      <c r="J868" s="561"/>
      <c r="K868" s="561"/>
    </row>
    <row r="869" spans="1:11" s="566" customFormat="1" ht="12.75">
      <c r="A869" s="561"/>
      <c r="B869" s="561"/>
      <c r="C869" s="561"/>
      <c r="D869" s="561"/>
      <c r="E869" s="561"/>
      <c r="F869" s="561"/>
      <c r="G869" s="562"/>
      <c r="H869" s="562"/>
      <c r="I869" s="562"/>
      <c r="J869" s="561"/>
      <c r="K869" s="561"/>
    </row>
    <row r="870" spans="1:11" s="566" customFormat="1" ht="12.75">
      <c r="A870" s="561"/>
      <c r="B870" s="561"/>
      <c r="C870" s="561"/>
      <c r="D870" s="561"/>
      <c r="E870" s="561"/>
      <c r="F870" s="561"/>
      <c r="G870" s="562"/>
      <c r="H870" s="562"/>
      <c r="I870" s="562"/>
      <c r="J870" s="561"/>
      <c r="K870" s="561"/>
    </row>
    <row r="871" spans="1:11" s="566" customFormat="1" ht="12.75">
      <c r="A871" s="561"/>
      <c r="B871" s="561"/>
      <c r="C871" s="561"/>
      <c r="D871" s="561"/>
      <c r="E871" s="561"/>
      <c r="F871" s="561"/>
      <c r="G871" s="562"/>
      <c r="H871" s="562"/>
      <c r="I871" s="562"/>
      <c r="J871" s="561"/>
      <c r="K871" s="561"/>
    </row>
    <row r="872" spans="1:11" s="566" customFormat="1" ht="12.75">
      <c r="A872" s="561"/>
      <c r="B872" s="561"/>
      <c r="C872" s="561"/>
      <c r="D872" s="561"/>
      <c r="E872" s="561"/>
      <c r="F872" s="561"/>
      <c r="G872" s="562"/>
      <c r="H872" s="562"/>
      <c r="I872" s="562"/>
      <c r="J872" s="561"/>
      <c r="K872" s="561"/>
    </row>
    <row r="873" spans="1:11" s="566" customFormat="1" ht="12.75">
      <c r="A873" s="561"/>
      <c r="B873" s="561"/>
      <c r="C873" s="561"/>
      <c r="D873" s="561"/>
      <c r="E873" s="561"/>
      <c r="F873" s="561"/>
      <c r="G873" s="562"/>
      <c r="H873" s="562"/>
      <c r="I873" s="562"/>
      <c r="J873" s="561"/>
      <c r="K873" s="561"/>
    </row>
    <row r="874" spans="1:11" s="566" customFormat="1" ht="12.75">
      <c r="A874" s="561"/>
      <c r="B874" s="561"/>
      <c r="C874" s="561"/>
      <c r="D874" s="561"/>
      <c r="E874" s="561"/>
      <c r="F874" s="561"/>
      <c r="G874" s="562"/>
      <c r="H874" s="562"/>
      <c r="I874" s="562"/>
      <c r="J874" s="561"/>
      <c r="K874" s="561"/>
    </row>
    <row r="875" spans="1:11" s="566" customFormat="1" ht="12.75">
      <c r="A875" s="561"/>
      <c r="B875" s="561"/>
      <c r="C875" s="561"/>
      <c r="D875" s="561"/>
      <c r="E875" s="561"/>
      <c r="F875" s="561"/>
      <c r="G875" s="562"/>
      <c r="H875" s="562"/>
      <c r="I875" s="562"/>
      <c r="J875" s="561"/>
      <c r="K875" s="561"/>
    </row>
    <row r="876" spans="1:11" s="566" customFormat="1" ht="12.75">
      <c r="A876" s="561"/>
      <c r="B876" s="561"/>
      <c r="C876" s="561"/>
      <c r="D876" s="561"/>
      <c r="E876" s="561"/>
      <c r="F876" s="561"/>
      <c r="G876" s="562"/>
      <c r="H876" s="562"/>
      <c r="I876" s="562"/>
      <c r="J876" s="561"/>
      <c r="K876" s="561"/>
    </row>
    <row r="877" spans="1:11" s="566" customFormat="1" ht="12.75">
      <c r="A877" s="561"/>
      <c r="B877" s="561"/>
      <c r="C877" s="561"/>
      <c r="D877" s="561"/>
      <c r="E877" s="561"/>
      <c r="F877" s="561"/>
      <c r="G877" s="562"/>
      <c r="H877" s="562"/>
      <c r="I877" s="562"/>
      <c r="J877" s="561"/>
      <c r="K877" s="561"/>
    </row>
    <row r="878" spans="1:11" s="566" customFormat="1" ht="12.75">
      <c r="A878" s="561"/>
      <c r="B878" s="561"/>
      <c r="C878" s="561"/>
      <c r="D878" s="561"/>
      <c r="E878" s="561"/>
      <c r="F878" s="561"/>
      <c r="G878" s="562"/>
      <c r="H878" s="562"/>
      <c r="I878" s="562"/>
      <c r="J878" s="561"/>
      <c r="K878" s="561"/>
    </row>
    <row r="879" spans="1:11" s="566" customFormat="1" ht="12.75">
      <c r="A879" s="561"/>
      <c r="B879" s="561"/>
      <c r="C879" s="561"/>
      <c r="D879" s="561"/>
      <c r="E879" s="561"/>
      <c r="F879" s="561"/>
      <c r="G879" s="562"/>
      <c r="H879" s="562"/>
      <c r="I879" s="562"/>
      <c r="J879" s="561"/>
      <c r="K879" s="561"/>
    </row>
    <row r="880" spans="1:11" s="566" customFormat="1" ht="12.75">
      <c r="A880" s="561"/>
      <c r="B880" s="561"/>
      <c r="C880" s="561"/>
      <c r="D880" s="561"/>
      <c r="E880" s="561"/>
      <c r="F880" s="561"/>
      <c r="G880" s="562"/>
      <c r="H880" s="562"/>
      <c r="I880" s="562"/>
      <c r="J880" s="561"/>
      <c r="K880" s="561"/>
    </row>
    <row r="881" spans="1:11" s="566" customFormat="1" ht="12.75">
      <c r="A881" s="561"/>
      <c r="B881" s="561"/>
      <c r="C881" s="561"/>
      <c r="D881" s="561"/>
      <c r="E881" s="561"/>
      <c r="F881" s="561"/>
      <c r="G881" s="562"/>
      <c r="H881" s="562"/>
      <c r="I881" s="562"/>
      <c r="J881" s="561"/>
      <c r="K881" s="561"/>
    </row>
    <row r="882" spans="1:11" s="566" customFormat="1" ht="12.75">
      <c r="A882" s="561"/>
      <c r="B882" s="561"/>
      <c r="C882" s="561"/>
      <c r="D882" s="561"/>
      <c r="E882" s="561"/>
      <c r="F882" s="561"/>
      <c r="G882" s="562"/>
      <c r="H882" s="562"/>
      <c r="I882" s="562"/>
      <c r="J882" s="561"/>
      <c r="K882" s="561"/>
    </row>
    <row r="883" spans="1:11" s="566" customFormat="1" ht="12.75">
      <c r="A883" s="561"/>
      <c r="B883" s="561"/>
      <c r="C883" s="561"/>
      <c r="D883" s="561"/>
      <c r="E883" s="561"/>
      <c r="F883" s="561"/>
      <c r="G883" s="562"/>
      <c r="H883" s="562"/>
      <c r="I883" s="562"/>
      <c r="J883" s="561"/>
      <c r="K883" s="561"/>
    </row>
    <row r="884" spans="1:11" s="566" customFormat="1" ht="12.75">
      <c r="A884" s="561"/>
      <c r="B884" s="561"/>
      <c r="C884" s="561"/>
      <c r="D884" s="561"/>
      <c r="E884" s="561"/>
      <c r="F884" s="561"/>
      <c r="G884" s="562"/>
      <c r="H884" s="562"/>
      <c r="I884" s="562"/>
      <c r="J884" s="561"/>
      <c r="K884" s="561"/>
    </row>
    <row r="885" spans="1:11" s="566" customFormat="1" ht="12.75">
      <c r="A885" s="561"/>
      <c r="B885" s="561"/>
      <c r="C885" s="561"/>
      <c r="D885" s="561"/>
      <c r="E885" s="561"/>
      <c r="F885" s="561"/>
      <c r="G885" s="562"/>
      <c r="H885" s="562"/>
      <c r="I885" s="562"/>
      <c r="J885" s="561"/>
      <c r="K885" s="561"/>
    </row>
    <row r="886" spans="1:11" s="566" customFormat="1" ht="12.75">
      <c r="A886" s="561"/>
      <c r="B886" s="561"/>
      <c r="C886" s="561"/>
      <c r="D886" s="561"/>
      <c r="E886" s="561"/>
      <c r="F886" s="561"/>
      <c r="G886" s="562"/>
      <c r="H886" s="562"/>
      <c r="I886" s="562"/>
      <c r="J886" s="561"/>
      <c r="K886" s="561"/>
    </row>
    <row r="887" spans="1:11" s="566" customFormat="1" ht="12.75">
      <c r="A887" s="561"/>
      <c r="B887" s="561"/>
      <c r="C887" s="561"/>
      <c r="D887" s="561"/>
      <c r="E887" s="561"/>
      <c r="F887" s="561"/>
      <c r="G887" s="562"/>
      <c r="H887" s="562"/>
      <c r="I887" s="562"/>
      <c r="J887" s="561"/>
      <c r="K887" s="561"/>
    </row>
    <row r="888" spans="1:11" s="566" customFormat="1" ht="12.75">
      <c r="A888" s="561"/>
      <c r="B888" s="561"/>
      <c r="C888" s="561"/>
      <c r="D888" s="561"/>
      <c r="E888" s="561"/>
      <c r="F888" s="561"/>
      <c r="G888" s="562"/>
      <c r="H888" s="562"/>
      <c r="I888" s="562"/>
      <c r="J888" s="561"/>
      <c r="K888" s="561"/>
    </row>
    <row r="889" spans="1:11" s="566" customFormat="1" ht="12.75">
      <c r="A889" s="561"/>
      <c r="B889" s="561"/>
      <c r="C889" s="561"/>
      <c r="D889" s="561"/>
      <c r="E889" s="561"/>
      <c r="F889" s="561"/>
      <c r="G889" s="562"/>
      <c r="H889" s="562"/>
      <c r="I889" s="562"/>
      <c r="J889" s="561"/>
      <c r="K889" s="561"/>
    </row>
    <row r="890" spans="1:11" s="566" customFormat="1" ht="12.75">
      <c r="A890" s="561"/>
      <c r="B890" s="561"/>
      <c r="C890" s="561"/>
      <c r="D890" s="561"/>
      <c r="E890" s="561"/>
      <c r="F890" s="561"/>
      <c r="G890" s="562"/>
      <c r="H890" s="562"/>
      <c r="I890" s="562"/>
      <c r="J890" s="561"/>
      <c r="K890" s="561"/>
    </row>
    <row r="891" spans="1:11" s="566" customFormat="1" ht="12.75">
      <c r="A891" s="561"/>
      <c r="B891" s="561"/>
      <c r="C891" s="561"/>
      <c r="D891" s="561"/>
      <c r="E891" s="561"/>
      <c r="F891" s="561"/>
      <c r="G891" s="562"/>
      <c r="H891" s="562"/>
      <c r="I891" s="562"/>
      <c r="J891" s="561"/>
      <c r="K891" s="561"/>
    </row>
    <row r="892" spans="1:11" s="566" customFormat="1" ht="12.75">
      <c r="A892" s="561"/>
      <c r="B892" s="561"/>
      <c r="C892" s="561"/>
      <c r="D892" s="561"/>
      <c r="E892" s="561"/>
      <c r="F892" s="561"/>
      <c r="G892" s="562"/>
      <c r="H892" s="562"/>
      <c r="I892" s="562"/>
      <c r="J892" s="561"/>
      <c r="K892" s="561"/>
    </row>
    <row r="893" spans="1:11" s="566" customFormat="1" ht="12.75">
      <c r="A893" s="561"/>
      <c r="B893" s="561"/>
      <c r="C893" s="561"/>
      <c r="D893" s="561"/>
      <c r="E893" s="561"/>
      <c r="F893" s="561"/>
      <c r="G893" s="562"/>
      <c r="H893" s="562"/>
      <c r="I893" s="562"/>
      <c r="J893" s="561"/>
      <c r="K893" s="561"/>
    </row>
    <row r="894" spans="1:11" s="566" customFormat="1" ht="12.75">
      <c r="A894" s="561"/>
      <c r="B894" s="561"/>
      <c r="C894" s="561"/>
      <c r="D894" s="561"/>
      <c r="E894" s="561"/>
      <c r="F894" s="561"/>
      <c r="G894" s="562"/>
      <c r="H894" s="562"/>
      <c r="I894" s="562"/>
      <c r="J894" s="561"/>
      <c r="K894" s="561"/>
    </row>
    <row r="895" spans="1:11" s="566" customFormat="1" ht="12.75">
      <c r="A895" s="561"/>
      <c r="B895" s="561"/>
      <c r="C895" s="561"/>
      <c r="D895" s="561"/>
      <c r="E895" s="561"/>
      <c r="F895" s="561"/>
      <c r="G895" s="562"/>
      <c r="H895" s="562"/>
      <c r="I895" s="562"/>
      <c r="J895" s="561"/>
      <c r="K895" s="561"/>
    </row>
    <row r="896" spans="1:11" s="566" customFormat="1" ht="12.75">
      <c r="A896" s="561"/>
      <c r="B896" s="561"/>
      <c r="C896" s="561"/>
      <c r="D896" s="561"/>
      <c r="E896" s="561"/>
      <c r="F896" s="561"/>
      <c r="G896" s="562"/>
      <c r="H896" s="562"/>
      <c r="I896" s="562"/>
      <c r="J896" s="561"/>
      <c r="K896" s="561"/>
    </row>
    <row r="897" spans="1:11" s="566" customFormat="1" ht="12.75">
      <c r="A897" s="561"/>
      <c r="B897" s="561"/>
      <c r="C897" s="561"/>
      <c r="D897" s="561"/>
      <c r="E897" s="561"/>
      <c r="F897" s="561"/>
      <c r="G897" s="562"/>
      <c r="H897" s="562"/>
      <c r="I897" s="562"/>
      <c r="J897" s="561"/>
      <c r="K897" s="561"/>
    </row>
    <row r="898" spans="1:11" s="566" customFormat="1" ht="12.75">
      <c r="A898" s="561"/>
      <c r="B898" s="561"/>
      <c r="C898" s="561"/>
      <c r="D898" s="561"/>
      <c r="E898" s="561"/>
      <c r="F898" s="561"/>
      <c r="G898" s="562"/>
      <c r="H898" s="562"/>
      <c r="I898" s="562"/>
      <c r="J898" s="561"/>
      <c r="K898" s="561"/>
    </row>
    <row r="899" spans="1:11" s="566" customFormat="1" ht="12.75">
      <c r="A899" s="561"/>
      <c r="B899" s="561"/>
      <c r="C899" s="561"/>
      <c r="D899" s="561"/>
      <c r="E899" s="561"/>
      <c r="F899" s="561"/>
      <c r="G899" s="562"/>
      <c r="H899" s="562"/>
      <c r="I899" s="562"/>
      <c r="J899" s="561"/>
      <c r="K899" s="561"/>
    </row>
    <row r="900" spans="1:11" s="566" customFormat="1" ht="12.75">
      <c r="A900" s="561"/>
      <c r="B900" s="561"/>
      <c r="C900" s="561"/>
      <c r="D900" s="561"/>
      <c r="E900" s="561"/>
      <c r="F900" s="561"/>
      <c r="G900" s="562"/>
      <c r="H900" s="562"/>
      <c r="I900" s="562"/>
      <c r="J900" s="561"/>
      <c r="K900" s="561"/>
    </row>
    <row r="901" spans="1:11" s="566" customFormat="1" ht="12.75">
      <c r="A901" s="561"/>
      <c r="B901" s="561"/>
      <c r="C901" s="561"/>
      <c r="D901" s="561"/>
      <c r="E901" s="561"/>
      <c r="F901" s="561"/>
      <c r="G901" s="562"/>
      <c r="H901" s="562"/>
      <c r="I901" s="562"/>
      <c r="J901" s="561"/>
      <c r="K901" s="561"/>
    </row>
    <row r="902" spans="1:11" s="566" customFormat="1" ht="12.75">
      <c r="A902" s="561"/>
      <c r="B902" s="561"/>
      <c r="C902" s="561"/>
      <c r="D902" s="561"/>
      <c r="E902" s="561"/>
      <c r="F902" s="561"/>
      <c r="G902" s="562"/>
      <c r="H902" s="562"/>
      <c r="I902" s="562"/>
      <c r="J902" s="561"/>
      <c r="K902" s="561"/>
    </row>
    <row r="903" spans="1:11" s="566" customFormat="1" ht="12.75">
      <c r="A903" s="561"/>
      <c r="B903" s="561"/>
      <c r="C903" s="561"/>
      <c r="D903" s="561"/>
      <c r="E903" s="561"/>
      <c r="F903" s="561"/>
      <c r="G903" s="562"/>
      <c r="H903" s="562"/>
      <c r="I903" s="562"/>
      <c r="J903" s="561"/>
      <c r="K903" s="561"/>
    </row>
    <row r="904" spans="1:11" s="566" customFormat="1" ht="12.75">
      <c r="A904" s="561"/>
      <c r="B904" s="561"/>
      <c r="C904" s="561"/>
      <c r="D904" s="561"/>
      <c r="E904" s="561"/>
      <c r="F904" s="561"/>
      <c r="G904" s="562"/>
      <c r="H904" s="562"/>
      <c r="I904" s="562"/>
      <c r="J904" s="561"/>
      <c r="K904" s="561"/>
    </row>
    <row r="905" spans="1:11" s="566" customFormat="1" ht="12.75">
      <c r="A905" s="561"/>
      <c r="B905" s="561"/>
      <c r="C905" s="561"/>
      <c r="D905" s="561"/>
      <c r="E905" s="561"/>
      <c r="F905" s="561"/>
      <c r="G905" s="562"/>
      <c r="H905" s="562"/>
      <c r="I905" s="562"/>
      <c r="J905" s="561"/>
      <c r="K905" s="561"/>
    </row>
    <row r="906" spans="1:11" s="566" customFormat="1" ht="12.75">
      <c r="A906" s="561"/>
      <c r="B906" s="561"/>
      <c r="C906" s="561"/>
      <c r="D906" s="561"/>
      <c r="E906" s="561"/>
      <c r="F906" s="561"/>
      <c r="G906" s="562"/>
      <c r="H906" s="562"/>
      <c r="I906" s="562"/>
      <c r="J906" s="561"/>
      <c r="K906" s="561"/>
    </row>
    <row r="907" spans="1:11" s="566" customFormat="1" ht="12.75">
      <c r="A907" s="561"/>
      <c r="B907" s="561"/>
      <c r="C907" s="561"/>
      <c r="D907" s="561"/>
      <c r="E907" s="561"/>
      <c r="F907" s="561"/>
      <c r="G907" s="562"/>
      <c r="H907" s="562"/>
      <c r="I907" s="562"/>
      <c r="J907" s="561"/>
      <c r="K907" s="561"/>
    </row>
    <row r="908" spans="1:11" s="566" customFormat="1" ht="12.75">
      <c r="A908" s="561"/>
      <c r="B908" s="561"/>
      <c r="C908" s="561"/>
      <c r="D908" s="561"/>
      <c r="E908" s="561"/>
      <c r="F908" s="561"/>
      <c r="G908" s="562"/>
      <c r="H908" s="562"/>
      <c r="I908" s="562"/>
      <c r="J908" s="561"/>
      <c r="K908" s="561"/>
    </row>
    <row r="909" spans="1:11" s="566" customFormat="1" ht="12.75">
      <c r="A909" s="561"/>
      <c r="B909" s="561"/>
      <c r="C909" s="561"/>
      <c r="D909" s="561"/>
      <c r="E909" s="561"/>
      <c r="F909" s="561"/>
      <c r="G909" s="562"/>
      <c r="H909" s="562"/>
      <c r="I909" s="562"/>
      <c r="J909" s="561"/>
      <c r="K909" s="561"/>
    </row>
    <row r="910" spans="1:11" s="566" customFormat="1" ht="12.75">
      <c r="A910" s="561"/>
      <c r="B910" s="561"/>
      <c r="C910" s="561"/>
      <c r="D910" s="561"/>
      <c r="E910" s="561"/>
      <c r="F910" s="561"/>
      <c r="G910" s="562"/>
      <c r="H910" s="562"/>
      <c r="I910" s="562"/>
      <c r="J910" s="561"/>
      <c r="K910" s="561"/>
    </row>
    <row r="911" spans="1:11" s="566" customFormat="1" ht="12.75">
      <c r="A911" s="561"/>
      <c r="B911" s="561"/>
      <c r="C911" s="561"/>
      <c r="D911" s="561"/>
      <c r="E911" s="561"/>
      <c r="F911" s="561"/>
      <c r="G911" s="562"/>
      <c r="H911" s="562"/>
      <c r="I911" s="562"/>
      <c r="J911" s="561"/>
      <c r="K911" s="561"/>
    </row>
    <row r="912" spans="1:11" s="566" customFormat="1" ht="12.75">
      <c r="A912" s="561"/>
      <c r="B912" s="561"/>
      <c r="C912" s="561"/>
      <c r="D912" s="561"/>
      <c r="E912" s="561"/>
      <c r="F912" s="561"/>
      <c r="G912" s="562"/>
      <c r="H912" s="562"/>
      <c r="I912" s="562"/>
      <c r="J912" s="561"/>
      <c r="K912" s="561"/>
    </row>
    <row r="913" spans="1:11" s="566" customFormat="1" ht="12.75">
      <c r="A913" s="561"/>
      <c r="B913" s="561"/>
      <c r="C913" s="561"/>
      <c r="D913" s="561"/>
      <c r="E913" s="561"/>
      <c r="F913" s="561"/>
      <c r="G913" s="562"/>
      <c r="H913" s="562"/>
      <c r="I913" s="562"/>
      <c r="J913" s="561"/>
      <c r="K913" s="561"/>
    </row>
    <row r="914" spans="1:11" s="566" customFormat="1" ht="12.75">
      <c r="A914" s="561"/>
      <c r="B914" s="561"/>
      <c r="C914" s="561"/>
      <c r="D914" s="561"/>
      <c r="E914" s="561"/>
      <c r="F914" s="561"/>
      <c r="G914" s="562"/>
      <c r="H914" s="562"/>
      <c r="I914" s="562"/>
      <c r="J914" s="561"/>
      <c r="K914" s="561"/>
    </row>
    <row r="915" spans="1:11" s="566" customFormat="1" ht="12.75">
      <c r="A915" s="561"/>
      <c r="B915" s="561"/>
      <c r="C915" s="561"/>
      <c r="D915" s="561"/>
      <c r="E915" s="561"/>
      <c r="F915" s="561"/>
      <c r="G915" s="562"/>
      <c r="H915" s="562"/>
      <c r="I915" s="562"/>
      <c r="J915" s="561"/>
      <c r="K915" s="561"/>
    </row>
    <row r="916" spans="1:11" s="566" customFormat="1" ht="12.75">
      <c r="A916" s="561"/>
      <c r="B916" s="561"/>
      <c r="C916" s="561"/>
      <c r="D916" s="561"/>
      <c r="E916" s="561"/>
      <c r="F916" s="561"/>
      <c r="G916" s="562"/>
      <c r="H916" s="562"/>
      <c r="I916" s="562"/>
      <c r="J916" s="561"/>
      <c r="K916" s="561"/>
    </row>
    <row r="917" spans="1:11" s="566" customFormat="1" ht="12.75">
      <c r="A917" s="561"/>
      <c r="B917" s="561"/>
      <c r="C917" s="561"/>
      <c r="D917" s="561"/>
      <c r="E917" s="561"/>
      <c r="F917" s="561"/>
      <c r="G917" s="562"/>
      <c r="H917" s="562"/>
      <c r="I917" s="562"/>
      <c r="J917" s="561"/>
      <c r="K917" s="561"/>
    </row>
    <row r="918" spans="1:11" s="566" customFormat="1" ht="12.75">
      <c r="A918" s="561"/>
      <c r="B918" s="561"/>
      <c r="C918" s="561"/>
      <c r="D918" s="561"/>
      <c r="E918" s="561"/>
      <c r="F918" s="561"/>
      <c r="G918" s="562"/>
      <c r="H918" s="562"/>
      <c r="I918" s="562"/>
      <c r="J918" s="561"/>
      <c r="K918" s="561"/>
    </row>
    <row r="919" spans="1:11" s="566" customFormat="1" ht="12.75">
      <c r="A919" s="561"/>
      <c r="B919" s="561"/>
      <c r="C919" s="561"/>
      <c r="D919" s="561"/>
      <c r="E919" s="561"/>
      <c r="F919" s="561"/>
      <c r="G919" s="562"/>
      <c r="H919" s="562"/>
      <c r="I919" s="562"/>
      <c r="J919" s="561"/>
      <c r="K919" s="561"/>
    </row>
    <row r="920" spans="1:11" s="566" customFormat="1" ht="12.75">
      <c r="A920" s="561"/>
      <c r="B920" s="561"/>
      <c r="C920" s="561"/>
      <c r="D920" s="561"/>
      <c r="E920" s="561"/>
      <c r="F920" s="561"/>
      <c r="G920" s="562"/>
      <c r="H920" s="562"/>
      <c r="I920" s="562"/>
      <c r="J920" s="561"/>
      <c r="K920" s="561"/>
    </row>
    <row r="921" spans="1:11" s="566" customFormat="1" ht="12.75">
      <c r="A921" s="561"/>
      <c r="B921" s="561"/>
      <c r="C921" s="561"/>
      <c r="D921" s="561"/>
      <c r="E921" s="561"/>
      <c r="F921" s="561"/>
      <c r="G921" s="562"/>
      <c r="H921" s="562"/>
      <c r="I921" s="562"/>
      <c r="J921" s="561"/>
      <c r="K921" s="561"/>
    </row>
    <row r="922" spans="1:11" s="566" customFormat="1" ht="12.75">
      <c r="A922" s="561"/>
      <c r="B922" s="561"/>
      <c r="C922" s="561"/>
      <c r="D922" s="561"/>
      <c r="E922" s="561"/>
      <c r="F922" s="561"/>
      <c r="G922" s="562"/>
      <c r="H922" s="562"/>
      <c r="I922" s="562"/>
      <c r="J922" s="561"/>
      <c r="K922" s="561"/>
    </row>
    <row r="923" spans="1:11" s="566" customFormat="1" ht="12.75">
      <c r="A923" s="561"/>
      <c r="B923" s="561"/>
      <c r="C923" s="561"/>
      <c r="D923" s="561"/>
      <c r="E923" s="561"/>
      <c r="F923" s="561"/>
      <c r="G923" s="562"/>
      <c r="H923" s="562"/>
      <c r="I923" s="562"/>
      <c r="J923" s="561"/>
      <c r="K923" s="561"/>
    </row>
    <row r="924" spans="1:11" s="566" customFormat="1" ht="12.75">
      <c r="A924" s="561"/>
      <c r="B924" s="561"/>
      <c r="C924" s="561"/>
      <c r="D924" s="561"/>
      <c r="E924" s="561"/>
      <c r="F924" s="561"/>
      <c r="G924" s="562"/>
      <c r="H924" s="562"/>
      <c r="I924" s="562"/>
      <c r="J924" s="561"/>
      <c r="K924" s="561"/>
    </row>
    <row r="925" spans="1:11" s="566" customFormat="1" ht="12.75">
      <c r="A925" s="561"/>
      <c r="B925" s="561"/>
      <c r="C925" s="561"/>
      <c r="D925" s="561"/>
      <c r="E925" s="561"/>
      <c r="F925" s="561"/>
      <c r="G925" s="562"/>
      <c r="H925" s="562"/>
      <c r="I925" s="562"/>
      <c r="J925" s="561"/>
      <c r="K925" s="561"/>
    </row>
    <row r="926" spans="1:11" s="566" customFormat="1" ht="12.75">
      <c r="A926" s="561"/>
      <c r="B926" s="561"/>
      <c r="C926" s="561"/>
      <c r="D926" s="561"/>
      <c r="E926" s="561"/>
      <c r="F926" s="561"/>
      <c r="G926" s="562"/>
      <c r="H926" s="562"/>
      <c r="I926" s="562"/>
      <c r="J926" s="561"/>
      <c r="K926" s="561"/>
    </row>
    <row r="927" spans="1:11" s="566" customFormat="1" ht="12.75">
      <c r="A927" s="561"/>
      <c r="B927" s="561"/>
      <c r="C927" s="561"/>
      <c r="D927" s="561"/>
      <c r="E927" s="561"/>
      <c r="F927" s="561"/>
      <c r="G927" s="562"/>
      <c r="H927" s="562"/>
      <c r="I927" s="562"/>
      <c r="J927" s="561"/>
      <c r="K927" s="561"/>
    </row>
    <row r="928" spans="1:11" s="566" customFormat="1" ht="12.75">
      <c r="A928" s="561"/>
      <c r="B928" s="561"/>
      <c r="C928" s="561"/>
      <c r="D928" s="561"/>
      <c r="E928" s="561"/>
      <c r="F928" s="561"/>
      <c r="G928" s="562"/>
      <c r="H928" s="562"/>
      <c r="I928" s="562"/>
      <c r="J928" s="561"/>
      <c r="K928" s="561"/>
    </row>
    <row r="929" spans="1:11" s="566" customFormat="1" ht="12.75">
      <c r="A929" s="561"/>
      <c r="B929" s="561"/>
      <c r="C929" s="561"/>
      <c r="D929" s="561"/>
      <c r="E929" s="561"/>
      <c r="F929" s="561"/>
      <c r="G929" s="562"/>
      <c r="H929" s="562"/>
      <c r="I929" s="562"/>
      <c r="J929" s="561"/>
      <c r="K929" s="561"/>
    </row>
    <row r="930" spans="1:11" s="566" customFormat="1" ht="12.75">
      <c r="A930" s="561"/>
      <c r="B930" s="561"/>
      <c r="C930" s="561"/>
      <c r="D930" s="561"/>
      <c r="E930" s="561"/>
      <c r="F930" s="561"/>
      <c r="G930" s="562"/>
      <c r="H930" s="562"/>
      <c r="I930" s="562"/>
      <c r="J930" s="561"/>
      <c r="K930" s="561"/>
    </row>
    <row r="931" spans="1:11" s="566" customFormat="1" ht="12.75">
      <c r="A931" s="561"/>
      <c r="B931" s="561"/>
      <c r="C931" s="561"/>
      <c r="D931" s="561"/>
      <c r="E931" s="561"/>
      <c r="F931" s="561"/>
      <c r="G931" s="562"/>
      <c r="H931" s="562"/>
      <c r="I931" s="562"/>
      <c r="J931" s="561"/>
      <c r="K931" s="561"/>
    </row>
    <row r="932" spans="1:11" s="566" customFormat="1" ht="12.75">
      <c r="A932" s="561"/>
      <c r="B932" s="561"/>
      <c r="C932" s="561"/>
      <c r="D932" s="561"/>
      <c r="E932" s="561"/>
      <c r="F932" s="561"/>
      <c r="G932" s="562"/>
      <c r="H932" s="562"/>
      <c r="I932" s="562"/>
      <c r="J932" s="561"/>
      <c r="K932" s="561"/>
    </row>
    <row r="933" spans="1:11" s="566" customFormat="1" ht="12.75">
      <c r="A933" s="561"/>
      <c r="B933" s="561"/>
      <c r="C933" s="561"/>
      <c r="D933" s="561"/>
      <c r="E933" s="561"/>
      <c r="F933" s="561"/>
      <c r="G933" s="562"/>
      <c r="H933" s="562"/>
      <c r="I933" s="562"/>
      <c r="J933" s="561"/>
      <c r="K933" s="561"/>
    </row>
    <row r="934" spans="1:11" s="566" customFormat="1" ht="12.75">
      <c r="A934" s="561"/>
      <c r="B934" s="561"/>
      <c r="C934" s="561"/>
      <c r="D934" s="561"/>
      <c r="E934" s="561"/>
      <c r="F934" s="561"/>
      <c r="G934" s="562"/>
      <c r="H934" s="562"/>
      <c r="I934" s="562"/>
      <c r="J934" s="561"/>
      <c r="K934" s="561"/>
    </row>
    <row r="935" spans="1:11" s="566" customFormat="1" ht="12.75">
      <c r="A935" s="561"/>
      <c r="B935" s="561"/>
      <c r="C935" s="561"/>
      <c r="D935" s="561"/>
      <c r="E935" s="561"/>
      <c r="F935" s="561"/>
      <c r="G935" s="562"/>
      <c r="H935" s="562"/>
      <c r="I935" s="562"/>
      <c r="J935" s="561"/>
      <c r="K935" s="561"/>
    </row>
    <row r="936" spans="1:11" s="566" customFormat="1" ht="12.75">
      <c r="A936" s="561"/>
      <c r="B936" s="561"/>
      <c r="C936" s="561"/>
      <c r="D936" s="561"/>
      <c r="E936" s="561"/>
      <c r="F936" s="561"/>
      <c r="G936" s="562"/>
      <c r="H936" s="562"/>
      <c r="I936" s="562"/>
      <c r="J936" s="561"/>
      <c r="K936" s="561"/>
    </row>
    <row r="937" spans="1:11" s="566" customFormat="1" ht="12.75">
      <c r="A937" s="561"/>
      <c r="B937" s="561"/>
      <c r="C937" s="561"/>
      <c r="D937" s="561"/>
      <c r="E937" s="561"/>
      <c r="F937" s="561"/>
      <c r="G937" s="562"/>
      <c r="H937" s="562"/>
      <c r="I937" s="562"/>
      <c r="J937" s="561"/>
      <c r="K937" s="561"/>
    </row>
    <row r="938" spans="1:11" s="566" customFormat="1" ht="12.75">
      <c r="A938" s="561"/>
      <c r="B938" s="561"/>
      <c r="C938" s="561"/>
      <c r="D938" s="561"/>
      <c r="E938" s="561"/>
      <c r="F938" s="561"/>
      <c r="G938" s="562"/>
      <c r="H938" s="562"/>
      <c r="I938" s="562"/>
      <c r="J938" s="561"/>
      <c r="K938" s="561"/>
    </row>
    <row r="939" spans="1:11" s="566" customFormat="1" ht="12.75">
      <c r="A939" s="561"/>
      <c r="B939" s="561"/>
      <c r="C939" s="561"/>
      <c r="D939" s="561"/>
      <c r="E939" s="561"/>
      <c r="F939" s="561"/>
      <c r="G939" s="562"/>
      <c r="H939" s="562"/>
      <c r="I939" s="562"/>
      <c r="J939" s="561"/>
      <c r="K939" s="561"/>
    </row>
    <row r="940" spans="1:11" s="566" customFormat="1" ht="12.75">
      <c r="A940" s="561"/>
      <c r="B940" s="561"/>
      <c r="C940" s="561"/>
      <c r="D940" s="561"/>
      <c r="E940" s="561"/>
      <c r="F940" s="561"/>
      <c r="G940" s="562"/>
      <c r="H940" s="562"/>
      <c r="I940" s="562"/>
      <c r="J940" s="561"/>
      <c r="K940" s="561"/>
    </row>
    <row r="941" spans="1:11" s="566" customFormat="1" ht="12.75">
      <c r="A941" s="561"/>
      <c r="B941" s="561"/>
      <c r="C941" s="561"/>
      <c r="D941" s="561"/>
      <c r="E941" s="561"/>
      <c r="F941" s="561"/>
      <c r="G941" s="562"/>
      <c r="H941" s="562"/>
      <c r="I941" s="562"/>
      <c r="J941" s="561"/>
      <c r="K941" s="561"/>
    </row>
    <row r="942" spans="1:11" s="566" customFormat="1" ht="12.75">
      <c r="A942" s="561"/>
      <c r="B942" s="561"/>
      <c r="C942" s="561"/>
      <c r="D942" s="561"/>
      <c r="E942" s="561"/>
      <c r="F942" s="561"/>
      <c r="G942" s="562"/>
      <c r="H942" s="562"/>
      <c r="I942" s="562"/>
      <c r="J942" s="561"/>
      <c r="K942" s="561"/>
    </row>
    <row r="943" spans="1:11" s="566" customFormat="1" ht="12.75">
      <c r="A943" s="561"/>
      <c r="B943" s="561"/>
      <c r="C943" s="561"/>
      <c r="D943" s="561"/>
      <c r="E943" s="561"/>
      <c r="F943" s="561"/>
      <c r="G943" s="562"/>
      <c r="H943" s="562"/>
      <c r="I943" s="562"/>
      <c r="J943" s="561"/>
      <c r="K943" s="561"/>
    </row>
    <row r="944" spans="1:11" s="566" customFormat="1" ht="12.75">
      <c r="A944" s="561"/>
      <c r="B944" s="561"/>
      <c r="C944" s="561"/>
      <c r="D944" s="561"/>
      <c r="E944" s="561"/>
      <c r="F944" s="561"/>
      <c r="G944" s="562"/>
      <c r="H944" s="562"/>
      <c r="I944" s="562"/>
      <c r="J944" s="561"/>
      <c r="K944" s="561"/>
    </row>
    <row r="945" spans="1:11" s="566" customFormat="1" ht="12.75">
      <c r="A945" s="561"/>
      <c r="B945" s="561"/>
      <c r="C945" s="561"/>
      <c r="D945" s="561"/>
      <c r="E945" s="561"/>
      <c r="F945" s="561"/>
      <c r="G945" s="562"/>
      <c r="H945" s="562"/>
      <c r="I945" s="562"/>
      <c r="J945" s="561"/>
      <c r="K945" s="561"/>
    </row>
    <row r="946" spans="1:11" s="566" customFormat="1" ht="12.75">
      <c r="A946" s="561"/>
      <c r="B946" s="561"/>
      <c r="C946" s="561"/>
      <c r="D946" s="561"/>
      <c r="E946" s="561"/>
      <c r="F946" s="561"/>
      <c r="G946" s="562"/>
      <c r="H946" s="562"/>
      <c r="I946" s="562"/>
      <c r="J946" s="561"/>
      <c r="K946" s="561"/>
    </row>
    <row r="947" spans="1:11" s="566" customFormat="1" ht="12.75">
      <c r="A947" s="561"/>
      <c r="B947" s="561"/>
      <c r="C947" s="561"/>
      <c r="D947" s="561"/>
      <c r="E947" s="561"/>
      <c r="F947" s="561"/>
      <c r="G947" s="562"/>
      <c r="H947" s="562"/>
      <c r="I947" s="562"/>
      <c r="J947" s="561"/>
      <c r="K947" s="561"/>
    </row>
    <row r="948" spans="1:11" s="566" customFormat="1" ht="12.75">
      <c r="A948" s="561"/>
      <c r="B948" s="561"/>
      <c r="C948" s="561"/>
      <c r="D948" s="561"/>
      <c r="E948" s="561"/>
      <c r="F948" s="561"/>
      <c r="G948" s="562"/>
      <c r="H948" s="562"/>
      <c r="I948" s="562"/>
      <c r="J948" s="561"/>
      <c r="K948" s="561"/>
    </row>
    <row r="949" spans="1:11" s="566" customFormat="1" ht="12.75">
      <c r="A949" s="561"/>
      <c r="B949" s="561"/>
      <c r="C949" s="561"/>
      <c r="D949" s="561"/>
      <c r="E949" s="561"/>
      <c r="F949" s="561"/>
      <c r="G949" s="562"/>
      <c r="H949" s="562"/>
      <c r="I949" s="562"/>
      <c r="J949" s="561"/>
      <c r="K949" s="561"/>
    </row>
    <row r="950" spans="1:11" s="566" customFormat="1" ht="12.75">
      <c r="A950" s="561"/>
      <c r="B950" s="561"/>
      <c r="C950" s="561"/>
      <c r="D950" s="561"/>
      <c r="E950" s="561"/>
      <c r="F950" s="561"/>
      <c r="G950" s="562"/>
      <c r="H950" s="562"/>
      <c r="I950" s="562"/>
      <c r="J950" s="561"/>
      <c r="K950" s="561"/>
    </row>
    <row r="951" spans="1:11" s="566" customFormat="1" ht="12.75">
      <c r="A951" s="561"/>
      <c r="B951" s="561"/>
      <c r="C951" s="561"/>
      <c r="D951" s="561"/>
      <c r="E951" s="561"/>
      <c r="F951" s="561"/>
      <c r="G951" s="562"/>
      <c r="H951" s="562"/>
      <c r="I951" s="562"/>
      <c r="J951" s="561"/>
      <c r="K951" s="561"/>
    </row>
    <row r="952" spans="1:11" s="566" customFormat="1" ht="12.75">
      <c r="A952" s="561"/>
      <c r="B952" s="561"/>
      <c r="C952" s="561"/>
      <c r="D952" s="561"/>
      <c r="E952" s="561"/>
      <c r="F952" s="561"/>
      <c r="G952" s="562"/>
      <c r="H952" s="562"/>
      <c r="I952" s="562"/>
      <c r="J952" s="561"/>
      <c r="K952" s="561"/>
    </row>
    <row r="953" spans="1:11" s="566" customFormat="1" ht="12.75">
      <c r="A953" s="561"/>
      <c r="B953" s="561"/>
      <c r="C953" s="561"/>
      <c r="D953" s="561"/>
      <c r="E953" s="561"/>
      <c r="F953" s="561"/>
      <c r="G953" s="562"/>
      <c r="H953" s="562"/>
      <c r="I953" s="562"/>
      <c r="J953" s="561"/>
      <c r="K953" s="561"/>
    </row>
    <row r="954" spans="1:11" s="566" customFormat="1" ht="12.75">
      <c r="A954" s="561"/>
      <c r="B954" s="561"/>
      <c r="C954" s="561"/>
      <c r="D954" s="561"/>
      <c r="E954" s="561"/>
      <c r="F954" s="561"/>
      <c r="G954" s="562"/>
      <c r="H954" s="562"/>
      <c r="I954" s="562"/>
      <c r="J954" s="561"/>
      <c r="K954" s="561"/>
    </row>
    <row r="955" spans="1:11" s="566" customFormat="1" ht="12.75">
      <c r="A955" s="561"/>
      <c r="B955" s="561"/>
      <c r="C955" s="561"/>
      <c r="D955" s="561"/>
      <c r="E955" s="561"/>
      <c r="F955" s="561"/>
      <c r="G955" s="562"/>
      <c r="H955" s="562"/>
      <c r="I955" s="562"/>
      <c r="J955" s="561"/>
      <c r="K955" s="561"/>
    </row>
    <row r="956" spans="1:11" s="566" customFormat="1" ht="12.75">
      <c r="A956" s="561"/>
      <c r="B956" s="561"/>
      <c r="C956" s="561"/>
      <c r="D956" s="561"/>
      <c r="E956" s="561"/>
      <c r="F956" s="561"/>
      <c r="G956" s="562"/>
      <c r="H956" s="562"/>
      <c r="I956" s="562"/>
      <c r="J956" s="561"/>
      <c r="K956" s="561"/>
    </row>
    <row r="957" spans="1:11" s="566" customFormat="1" ht="12.75">
      <c r="A957" s="561"/>
      <c r="B957" s="561"/>
      <c r="C957" s="561"/>
      <c r="D957" s="561"/>
      <c r="E957" s="561"/>
      <c r="F957" s="561"/>
      <c r="G957" s="562"/>
      <c r="H957" s="562"/>
      <c r="I957" s="562"/>
      <c r="J957" s="561"/>
      <c r="K957" s="561"/>
    </row>
    <row r="958" spans="1:11" s="566" customFormat="1" ht="12.75">
      <c r="A958" s="561"/>
      <c r="B958" s="561"/>
      <c r="C958" s="561"/>
      <c r="D958" s="561"/>
      <c r="E958" s="561"/>
      <c r="F958" s="561"/>
      <c r="G958" s="562"/>
      <c r="H958" s="562"/>
      <c r="I958" s="562"/>
      <c r="J958" s="561"/>
      <c r="K958" s="561"/>
    </row>
    <row r="959" spans="1:11" s="566" customFormat="1" ht="12.75">
      <c r="A959" s="561"/>
      <c r="B959" s="561"/>
      <c r="C959" s="561"/>
      <c r="D959" s="561"/>
      <c r="E959" s="561"/>
      <c r="F959" s="561"/>
      <c r="G959" s="562"/>
      <c r="H959" s="562"/>
      <c r="I959" s="562"/>
      <c r="J959" s="561"/>
      <c r="K959" s="561"/>
    </row>
    <row r="960" spans="1:11" s="566" customFormat="1" ht="12.75">
      <c r="A960" s="561"/>
      <c r="B960" s="561"/>
      <c r="C960" s="561"/>
      <c r="D960" s="561"/>
      <c r="E960" s="561"/>
      <c r="F960" s="561"/>
      <c r="G960" s="562"/>
      <c r="H960" s="562"/>
      <c r="I960" s="562"/>
      <c r="J960" s="561"/>
      <c r="K960" s="561"/>
    </row>
    <row r="961" spans="1:11" s="566" customFormat="1" ht="12.75">
      <c r="A961" s="561"/>
      <c r="B961" s="561"/>
      <c r="C961" s="561"/>
      <c r="D961" s="561"/>
      <c r="E961" s="561"/>
      <c r="F961" s="561"/>
      <c r="G961" s="562"/>
      <c r="H961" s="562"/>
      <c r="I961" s="562"/>
      <c r="J961" s="561"/>
      <c r="K961" s="561"/>
    </row>
    <row r="962" spans="1:11" s="566" customFormat="1" ht="12.75">
      <c r="A962" s="561"/>
      <c r="B962" s="561"/>
      <c r="C962" s="561"/>
      <c r="D962" s="561"/>
      <c r="E962" s="561"/>
      <c r="F962" s="561"/>
      <c r="G962" s="562"/>
      <c r="H962" s="562"/>
      <c r="I962" s="562"/>
      <c r="J962" s="561"/>
      <c r="K962" s="561"/>
    </row>
    <row r="963" spans="1:11" s="566" customFormat="1" ht="12.75">
      <c r="A963" s="561"/>
      <c r="B963" s="561"/>
      <c r="C963" s="561"/>
      <c r="D963" s="561"/>
      <c r="E963" s="561"/>
      <c r="F963" s="561"/>
      <c r="G963" s="562"/>
      <c r="H963" s="562"/>
      <c r="I963" s="562"/>
      <c r="J963" s="561"/>
      <c r="K963" s="561"/>
    </row>
    <row r="964" spans="1:11" s="566" customFormat="1" ht="12.75">
      <c r="A964" s="561"/>
      <c r="B964" s="561"/>
      <c r="C964" s="561"/>
      <c r="D964" s="561"/>
      <c r="E964" s="561"/>
      <c r="F964" s="561"/>
      <c r="G964" s="562"/>
      <c r="H964" s="562"/>
      <c r="I964" s="562"/>
      <c r="J964" s="561"/>
      <c r="K964" s="561"/>
    </row>
    <row r="965" spans="1:11" s="566" customFormat="1" ht="12.75">
      <c r="A965" s="561"/>
      <c r="B965" s="561"/>
      <c r="C965" s="561"/>
      <c r="D965" s="561"/>
      <c r="E965" s="561"/>
      <c r="F965" s="561"/>
      <c r="G965" s="562"/>
      <c r="H965" s="562"/>
      <c r="I965" s="562"/>
      <c r="J965" s="561"/>
      <c r="K965" s="561"/>
    </row>
    <row r="966" spans="1:11" s="566" customFormat="1" ht="12.75">
      <c r="A966" s="561"/>
      <c r="B966" s="561"/>
      <c r="C966" s="561"/>
      <c r="D966" s="561"/>
      <c r="E966" s="561"/>
      <c r="F966" s="561"/>
      <c r="G966" s="562"/>
      <c r="H966" s="562"/>
      <c r="I966" s="562"/>
      <c r="J966" s="561"/>
      <c r="K966" s="561"/>
    </row>
    <row r="967" spans="1:11" s="566" customFormat="1" ht="12.75">
      <c r="A967" s="561"/>
      <c r="B967" s="561"/>
      <c r="C967" s="561"/>
      <c r="D967" s="561"/>
      <c r="E967" s="561"/>
      <c r="F967" s="561"/>
      <c r="G967" s="562"/>
      <c r="H967" s="562"/>
      <c r="I967" s="562"/>
      <c r="J967" s="561"/>
      <c r="K967" s="561"/>
    </row>
    <row r="968" spans="1:11" s="566" customFormat="1" ht="12.75">
      <c r="A968" s="561"/>
      <c r="B968" s="561"/>
      <c r="C968" s="561"/>
      <c r="D968" s="561"/>
      <c r="E968" s="561"/>
      <c r="F968" s="561"/>
      <c r="G968" s="562"/>
      <c r="H968" s="562"/>
      <c r="I968" s="562"/>
      <c r="J968" s="561"/>
      <c r="K968" s="561"/>
    </row>
    <row r="969" spans="1:11" s="566" customFormat="1" ht="12.75">
      <c r="A969" s="561"/>
      <c r="B969" s="561"/>
      <c r="C969" s="561"/>
      <c r="D969" s="561"/>
      <c r="E969" s="561"/>
      <c r="F969" s="561"/>
      <c r="G969" s="562"/>
      <c r="H969" s="562"/>
      <c r="I969" s="562"/>
      <c r="J969" s="561"/>
      <c r="K969" s="561"/>
    </row>
    <row r="970" spans="1:11" s="566" customFormat="1" ht="12.75">
      <c r="A970" s="561"/>
      <c r="B970" s="561"/>
      <c r="C970" s="561"/>
      <c r="D970" s="561"/>
      <c r="E970" s="561"/>
      <c r="F970" s="561"/>
      <c r="G970" s="562"/>
      <c r="H970" s="562"/>
      <c r="I970" s="562"/>
      <c r="J970" s="561"/>
      <c r="K970" s="561"/>
    </row>
    <row r="971" spans="1:11" s="566" customFormat="1" ht="12.75">
      <c r="A971" s="561"/>
      <c r="B971" s="561"/>
      <c r="C971" s="561"/>
      <c r="D971" s="561"/>
      <c r="E971" s="561"/>
      <c r="F971" s="561"/>
      <c r="G971" s="562"/>
      <c r="H971" s="562"/>
      <c r="I971" s="562"/>
      <c r="J971" s="561"/>
      <c r="K971" s="561"/>
    </row>
    <row r="972" spans="1:11" s="566" customFormat="1" ht="12.75">
      <c r="A972" s="561"/>
      <c r="B972" s="561"/>
      <c r="C972" s="561"/>
      <c r="D972" s="561"/>
      <c r="E972" s="561"/>
      <c r="F972" s="561"/>
      <c r="G972" s="562"/>
      <c r="H972" s="562"/>
      <c r="I972" s="562"/>
      <c r="J972" s="561"/>
      <c r="K972" s="561"/>
    </row>
    <row r="973" spans="1:11" s="566" customFormat="1" ht="12.75">
      <c r="A973" s="561"/>
      <c r="B973" s="561"/>
      <c r="C973" s="561"/>
      <c r="D973" s="561"/>
      <c r="E973" s="561"/>
      <c r="F973" s="561"/>
      <c r="G973" s="562"/>
      <c r="H973" s="562"/>
      <c r="I973" s="562"/>
      <c r="J973" s="561"/>
      <c r="K973" s="561"/>
    </row>
    <row r="974" spans="1:11" s="566" customFormat="1" ht="12.75">
      <c r="A974" s="561"/>
      <c r="B974" s="561"/>
      <c r="C974" s="561"/>
      <c r="D974" s="561"/>
      <c r="E974" s="561"/>
      <c r="F974" s="561"/>
      <c r="G974" s="562"/>
      <c r="H974" s="562"/>
      <c r="I974" s="562"/>
      <c r="J974" s="561"/>
      <c r="K974" s="561"/>
    </row>
    <row r="975" spans="1:11" s="566" customFormat="1" ht="12.75">
      <c r="A975" s="561"/>
      <c r="B975" s="561"/>
      <c r="C975" s="561"/>
      <c r="D975" s="561"/>
      <c r="E975" s="561"/>
      <c r="F975" s="561"/>
      <c r="G975" s="562"/>
      <c r="H975" s="562"/>
      <c r="I975" s="562"/>
      <c r="J975" s="561"/>
      <c r="K975" s="561"/>
    </row>
    <row r="976" spans="1:11" s="566" customFormat="1" ht="12.75">
      <c r="A976" s="561"/>
      <c r="B976" s="561"/>
      <c r="C976" s="561"/>
      <c r="D976" s="561"/>
      <c r="E976" s="561"/>
      <c r="F976" s="561"/>
      <c r="G976" s="562"/>
      <c r="H976" s="562"/>
      <c r="I976" s="562"/>
      <c r="J976" s="561"/>
      <c r="K976" s="561"/>
    </row>
    <row r="977" spans="1:11" s="566" customFormat="1" ht="12.75">
      <c r="A977" s="561"/>
      <c r="B977" s="561"/>
      <c r="C977" s="561"/>
      <c r="D977" s="561"/>
      <c r="E977" s="561"/>
      <c r="F977" s="561"/>
      <c r="G977" s="562"/>
      <c r="H977" s="562"/>
      <c r="I977" s="562"/>
      <c r="J977" s="561"/>
      <c r="K977" s="561"/>
    </row>
    <row r="978" spans="1:11" s="566" customFormat="1" ht="12.75">
      <c r="A978" s="561"/>
      <c r="B978" s="561"/>
      <c r="C978" s="561"/>
      <c r="D978" s="561"/>
      <c r="E978" s="561"/>
      <c r="F978" s="561"/>
      <c r="G978" s="562"/>
      <c r="H978" s="562"/>
      <c r="I978" s="562"/>
      <c r="J978" s="561"/>
      <c r="K978" s="561"/>
    </row>
    <row r="979" spans="1:11" s="566" customFormat="1" ht="12.75">
      <c r="A979" s="561"/>
      <c r="B979" s="561"/>
      <c r="C979" s="561"/>
      <c r="D979" s="561"/>
      <c r="E979" s="561"/>
      <c r="F979" s="561"/>
      <c r="G979" s="562"/>
      <c r="H979" s="562"/>
      <c r="I979" s="562"/>
      <c r="J979" s="561"/>
      <c r="K979" s="561"/>
    </row>
    <row r="980" spans="1:11" s="566" customFormat="1" ht="12.75">
      <c r="A980" s="561"/>
      <c r="B980" s="561"/>
      <c r="C980" s="561"/>
      <c r="D980" s="561"/>
      <c r="E980" s="561"/>
      <c r="F980" s="561"/>
      <c r="G980" s="562"/>
      <c r="H980" s="562"/>
      <c r="I980" s="562"/>
      <c r="J980" s="561"/>
      <c r="K980" s="561"/>
    </row>
    <row r="981" spans="1:11" s="566" customFormat="1" ht="12.75">
      <c r="A981" s="561"/>
      <c r="B981" s="561"/>
      <c r="C981" s="561"/>
      <c r="D981" s="561"/>
      <c r="E981" s="561"/>
      <c r="F981" s="561"/>
      <c r="G981" s="562"/>
      <c r="H981" s="562"/>
      <c r="I981" s="562"/>
      <c r="J981" s="561"/>
      <c r="K981" s="561"/>
    </row>
    <row r="982" spans="1:11" s="566" customFormat="1" ht="12.75">
      <c r="A982" s="561"/>
      <c r="B982" s="561"/>
      <c r="C982" s="561"/>
      <c r="D982" s="561"/>
      <c r="E982" s="561"/>
      <c r="F982" s="561"/>
      <c r="G982" s="562"/>
      <c r="H982" s="562"/>
      <c r="I982" s="562"/>
      <c r="J982" s="561"/>
      <c r="K982" s="561"/>
    </row>
    <row r="983" spans="1:11" s="566" customFormat="1" ht="12.75">
      <c r="A983" s="561"/>
      <c r="B983" s="561"/>
      <c r="C983" s="561"/>
      <c r="D983" s="561"/>
      <c r="E983" s="561"/>
      <c r="F983" s="561"/>
      <c r="G983" s="562"/>
      <c r="H983" s="562"/>
      <c r="I983" s="562"/>
      <c r="J983" s="561"/>
      <c r="K983" s="561"/>
    </row>
    <row r="984" spans="1:11" s="566" customFormat="1" ht="12.75">
      <c r="A984" s="561"/>
      <c r="B984" s="561"/>
      <c r="C984" s="561"/>
      <c r="D984" s="561"/>
      <c r="E984" s="561"/>
      <c r="F984" s="561"/>
      <c r="G984" s="562"/>
      <c r="H984" s="562"/>
      <c r="I984" s="562"/>
      <c r="J984" s="561"/>
      <c r="K984" s="561"/>
    </row>
    <row r="985" spans="1:11" s="566" customFormat="1" ht="12.75">
      <c r="A985" s="561"/>
      <c r="B985" s="561"/>
      <c r="C985" s="561"/>
      <c r="D985" s="561"/>
      <c r="E985" s="561"/>
      <c r="F985" s="561"/>
      <c r="G985" s="562"/>
      <c r="H985" s="562"/>
      <c r="I985" s="562"/>
      <c r="J985" s="561"/>
      <c r="K985" s="561"/>
    </row>
    <row r="986" spans="1:11" s="566" customFormat="1" ht="12.75">
      <c r="A986" s="561"/>
      <c r="B986" s="561"/>
      <c r="C986" s="561"/>
      <c r="D986" s="561"/>
      <c r="E986" s="561"/>
      <c r="F986" s="561"/>
      <c r="G986" s="562"/>
      <c r="H986" s="562"/>
      <c r="I986" s="562"/>
      <c r="J986" s="561"/>
      <c r="K986" s="561"/>
    </row>
    <row r="987" spans="1:11" s="566" customFormat="1" ht="12.75">
      <c r="A987" s="561"/>
      <c r="B987" s="561"/>
      <c r="C987" s="561"/>
      <c r="D987" s="561"/>
      <c r="E987" s="561"/>
      <c r="F987" s="561"/>
      <c r="G987" s="562"/>
      <c r="H987" s="562"/>
      <c r="I987" s="562"/>
      <c r="J987" s="561"/>
      <c r="K987" s="561"/>
    </row>
    <row r="988" spans="1:11" s="566" customFormat="1" ht="12.75">
      <c r="A988" s="561"/>
      <c r="B988" s="561"/>
      <c r="C988" s="561"/>
      <c r="D988" s="561"/>
      <c r="E988" s="561"/>
      <c r="F988" s="561"/>
      <c r="G988" s="562"/>
      <c r="H988" s="562"/>
      <c r="I988" s="562"/>
      <c r="J988" s="561"/>
      <c r="K988" s="561"/>
    </row>
    <row r="989" spans="1:11" s="566" customFormat="1" ht="12.75">
      <c r="A989" s="561"/>
      <c r="B989" s="561"/>
      <c r="C989" s="561"/>
      <c r="D989" s="561"/>
      <c r="E989" s="561"/>
      <c r="F989" s="561"/>
      <c r="G989" s="562"/>
      <c r="H989" s="562"/>
      <c r="I989" s="562"/>
      <c r="J989" s="561"/>
      <c r="K989" s="561"/>
    </row>
    <row r="990" spans="1:11" s="566" customFormat="1" ht="12.75">
      <c r="A990" s="561"/>
      <c r="B990" s="561"/>
      <c r="C990" s="561"/>
      <c r="D990" s="561"/>
      <c r="E990" s="561"/>
      <c r="F990" s="561"/>
      <c r="G990" s="562"/>
      <c r="H990" s="562"/>
      <c r="I990" s="562"/>
      <c r="J990" s="561"/>
      <c r="K990" s="561"/>
    </row>
    <row r="991" spans="1:11" s="566" customFormat="1" ht="12.75">
      <c r="A991" s="561"/>
      <c r="B991" s="561"/>
      <c r="C991" s="561"/>
      <c r="D991" s="561"/>
      <c r="E991" s="561"/>
      <c r="F991" s="561"/>
      <c r="G991" s="562"/>
      <c r="H991" s="562"/>
      <c r="I991" s="562"/>
      <c r="J991" s="561"/>
      <c r="K991" s="561"/>
    </row>
    <row r="992" spans="1:11" s="566" customFormat="1" ht="12.75">
      <c r="A992" s="561"/>
      <c r="B992" s="561"/>
      <c r="C992" s="561"/>
      <c r="D992" s="561"/>
      <c r="E992" s="561"/>
      <c r="F992" s="561"/>
      <c r="G992" s="562"/>
      <c r="H992" s="562"/>
      <c r="I992" s="562"/>
      <c r="J992" s="561"/>
      <c r="K992" s="561"/>
    </row>
    <row r="993" spans="1:11" s="566" customFormat="1" ht="12.75">
      <c r="A993" s="561"/>
      <c r="B993" s="561"/>
      <c r="C993" s="561"/>
      <c r="D993" s="561"/>
      <c r="E993" s="561"/>
      <c r="F993" s="561"/>
      <c r="G993" s="562"/>
      <c r="H993" s="562"/>
      <c r="I993" s="562"/>
      <c r="J993" s="561"/>
      <c r="K993" s="561"/>
    </row>
    <row r="994" spans="1:11" s="566" customFormat="1" ht="12.75">
      <c r="A994" s="561"/>
      <c r="B994" s="561"/>
      <c r="C994" s="561"/>
      <c r="D994" s="561"/>
      <c r="E994" s="561"/>
      <c r="F994" s="561"/>
      <c r="G994" s="562"/>
      <c r="H994" s="562"/>
      <c r="I994" s="562"/>
      <c r="J994" s="561"/>
      <c r="K994" s="561"/>
    </row>
    <row r="995" spans="1:11" s="566" customFormat="1" ht="12.75">
      <c r="A995" s="561"/>
      <c r="B995" s="561"/>
      <c r="C995" s="561"/>
      <c r="D995" s="561"/>
      <c r="E995" s="561"/>
      <c r="F995" s="561"/>
      <c r="G995" s="562"/>
      <c r="H995" s="562"/>
      <c r="I995" s="562"/>
      <c r="J995" s="561"/>
      <c r="K995" s="561"/>
    </row>
    <row r="996" spans="1:11" s="566" customFormat="1" ht="12.75">
      <c r="A996" s="561"/>
      <c r="B996" s="561"/>
      <c r="C996" s="561"/>
      <c r="D996" s="561"/>
      <c r="E996" s="561"/>
      <c r="F996" s="561"/>
      <c r="G996" s="562"/>
      <c r="H996" s="562"/>
      <c r="I996" s="562"/>
      <c r="J996" s="561"/>
      <c r="K996" s="561"/>
    </row>
    <row r="997" spans="1:11" s="566" customFormat="1" ht="12.75">
      <c r="A997" s="561"/>
      <c r="B997" s="561"/>
      <c r="C997" s="561"/>
      <c r="D997" s="561"/>
      <c r="E997" s="561"/>
      <c r="F997" s="561"/>
      <c r="G997" s="562"/>
      <c r="H997" s="562"/>
      <c r="I997" s="562"/>
      <c r="J997" s="561"/>
      <c r="K997" s="561"/>
    </row>
    <row r="998" spans="1:11" s="566" customFormat="1" ht="12.75">
      <c r="A998" s="561"/>
      <c r="B998" s="561"/>
      <c r="C998" s="561"/>
      <c r="D998" s="561"/>
      <c r="E998" s="561"/>
      <c r="F998" s="561"/>
      <c r="G998" s="562"/>
      <c r="H998" s="562"/>
      <c r="I998" s="562"/>
      <c r="J998" s="561"/>
      <c r="K998" s="561"/>
    </row>
    <row r="999" spans="1:11" s="566" customFormat="1" ht="12.75">
      <c r="A999" s="561"/>
      <c r="B999" s="561"/>
      <c r="C999" s="561"/>
      <c r="D999" s="561"/>
      <c r="E999" s="561"/>
      <c r="F999" s="561"/>
      <c r="G999" s="562"/>
      <c r="H999" s="562"/>
      <c r="I999" s="562"/>
      <c r="J999" s="561"/>
      <c r="K999" s="561"/>
    </row>
    <row r="1000" spans="1:11" s="566" customFormat="1" ht="12.75">
      <c r="A1000" s="561"/>
      <c r="B1000" s="561"/>
      <c r="C1000" s="561"/>
      <c r="D1000" s="561"/>
      <c r="E1000" s="561"/>
      <c r="F1000" s="561"/>
      <c r="G1000" s="562"/>
      <c r="H1000" s="562"/>
      <c r="I1000" s="562"/>
      <c r="J1000" s="561"/>
      <c r="K1000" s="561"/>
    </row>
    <row r="1001" spans="1:11" s="566" customFormat="1" ht="12.75">
      <c r="A1001" s="561"/>
      <c r="B1001" s="561"/>
      <c r="C1001" s="561"/>
      <c r="D1001" s="561"/>
      <c r="E1001" s="561"/>
      <c r="F1001" s="561"/>
      <c r="G1001" s="562"/>
      <c r="H1001" s="562"/>
      <c r="I1001" s="562"/>
      <c r="J1001" s="561"/>
      <c r="K1001" s="561"/>
    </row>
    <row r="1002" spans="1:11" s="566" customFormat="1" ht="12.75">
      <c r="A1002" s="561"/>
      <c r="B1002" s="561"/>
      <c r="C1002" s="561"/>
      <c r="D1002" s="561"/>
      <c r="E1002" s="561"/>
      <c r="F1002" s="561"/>
      <c r="G1002" s="562"/>
      <c r="H1002" s="562"/>
      <c r="I1002" s="562"/>
      <c r="J1002" s="561"/>
      <c r="K1002" s="561"/>
    </row>
    <row r="1003" spans="1:11" s="566" customFormat="1" ht="12.75">
      <c r="A1003" s="561"/>
      <c r="B1003" s="561"/>
      <c r="C1003" s="561"/>
      <c r="D1003" s="561"/>
      <c r="E1003" s="561"/>
      <c r="F1003" s="561"/>
      <c r="G1003" s="562"/>
      <c r="H1003" s="562"/>
      <c r="I1003" s="562"/>
      <c r="J1003" s="561"/>
      <c r="K1003" s="561"/>
    </row>
    <row r="1004" spans="1:11" s="566" customFormat="1" ht="12.75">
      <c r="A1004" s="561"/>
      <c r="B1004" s="561"/>
      <c r="C1004" s="561"/>
      <c r="D1004" s="561"/>
      <c r="E1004" s="561"/>
      <c r="F1004" s="561"/>
      <c r="G1004" s="562"/>
      <c r="H1004" s="562"/>
      <c r="I1004" s="562"/>
      <c r="J1004" s="561"/>
      <c r="K1004" s="561"/>
    </row>
  </sheetData>
  <printOptions horizontalCentered="1"/>
  <pageMargins left="0.7874015748031497" right="0.7874015748031497" top="0.88" bottom="0.68" header="0.4" footer="0.36"/>
  <pageSetup fitToHeight="20" horizontalDpi="360" verticalDpi="360" orientation="landscape" paperSize="9" scale="80" r:id="rId1"/>
  <headerFooter alignWithMargins="0">
    <oddHeader>&amp;C&amp;"Times New Roman CE,tučné"&amp;12Plnění rozpočtu provozních výdajů města k 31.12. 2001 - položkové členění
&amp;"Times New Roman CE,obyčejné"(v tis. Kč)</oddHeader>
    <oddFooter>&amp;R&amp;"Times New Roman CE,obyčejné"&amp;12List č. &amp;P</oddFooter>
  </headerFooter>
  <rowBreaks count="2" manualBreakCount="2">
    <brk id="92" max="10" man="1"/>
    <brk id="36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view="pageBreakPreview" zoomScale="60" zoomScaleNormal="75" workbookViewId="0" topLeftCell="A1">
      <selection activeCell="A3" sqref="A3"/>
    </sheetView>
  </sheetViews>
  <sheetFormatPr defaultColWidth="9.00390625" defaultRowHeight="12.75" outlineLevelRow="2"/>
  <cols>
    <col min="1" max="2" width="7.625" style="501" customWidth="1"/>
    <col min="3" max="3" width="63.875" style="501" customWidth="1"/>
    <col min="4" max="6" width="16.125" style="501" customWidth="1"/>
    <col min="7" max="8" width="10.00390625" style="501" customWidth="1"/>
    <col min="9" max="9" width="12.125" style="501" bestFit="1" customWidth="1"/>
    <col min="10" max="16384" width="8.00390625" style="501" customWidth="1"/>
  </cols>
  <sheetData>
    <row r="1" spans="1:8" ht="16.5" thickBot="1">
      <c r="A1" s="498" t="s">
        <v>0</v>
      </c>
      <c r="B1" s="499" t="s">
        <v>1</v>
      </c>
      <c r="C1" s="499" t="s">
        <v>196</v>
      </c>
      <c r="D1" s="499" t="s">
        <v>5</v>
      </c>
      <c r="E1" s="499" t="s">
        <v>197</v>
      </c>
      <c r="F1" s="499" t="s">
        <v>198</v>
      </c>
      <c r="G1" s="499" t="s">
        <v>21</v>
      </c>
      <c r="H1" s="500" t="s">
        <v>199</v>
      </c>
    </row>
    <row r="2" spans="1:10" ht="15.75" outlineLevel="2">
      <c r="A2" s="502">
        <v>3200</v>
      </c>
      <c r="B2" s="503">
        <v>6171</v>
      </c>
      <c r="C2" s="503" t="s">
        <v>6</v>
      </c>
      <c r="D2" s="504">
        <v>4500</v>
      </c>
      <c r="E2" s="504">
        <v>5200</v>
      </c>
      <c r="F2" s="504">
        <v>4359.73715</v>
      </c>
      <c r="G2" s="505">
        <f>+F2/D2*100</f>
        <v>96.88304777777778</v>
      </c>
      <c r="H2" s="506">
        <f>+F2/E2*100</f>
        <v>83.84109903846154</v>
      </c>
      <c r="I2" s="507"/>
      <c r="J2" s="507"/>
    </row>
    <row r="3" spans="1:9" ht="16.5" outlineLevel="1" thickBot="1">
      <c r="A3" s="508">
        <v>3200</v>
      </c>
      <c r="B3" s="509"/>
      <c r="C3" s="510" t="s">
        <v>200</v>
      </c>
      <c r="D3" s="511">
        <f>SUBTOTAL(9,D2:D2)</f>
        <v>4500</v>
      </c>
      <c r="E3" s="511">
        <f>SUBTOTAL(9,E2:E2)</f>
        <v>5200</v>
      </c>
      <c r="F3" s="511">
        <f>SUBTOTAL(9,F2:F2)</f>
        <v>4359.73715</v>
      </c>
      <c r="G3" s="512">
        <f aca="true" t="shared" si="0" ref="G3:G61">+F3/D3*100</f>
        <v>96.88304777777778</v>
      </c>
      <c r="H3" s="513">
        <f aca="true" t="shared" si="1" ref="H3:H62">+F3/E3*100</f>
        <v>83.84109903846154</v>
      </c>
      <c r="I3" s="507"/>
    </row>
    <row r="4" spans="1:10" ht="15.75" outlineLevel="2">
      <c r="A4" s="514">
        <v>3300</v>
      </c>
      <c r="B4" s="515">
        <v>6171</v>
      </c>
      <c r="C4" s="515" t="s">
        <v>6</v>
      </c>
      <c r="D4" s="516">
        <v>95000</v>
      </c>
      <c r="E4" s="516">
        <v>107644</v>
      </c>
      <c r="F4" s="516">
        <f>103768.38451</f>
        <v>103768.38451</v>
      </c>
      <c r="G4" s="517">
        <f t="shared" si="0"/>
        <v>109.22987843157894</v>
      </c>
      <c r="H4" s="518">
        <f t="shared" si="1"/>
        <v>96.39959915090483</v>
      </c>
      <c r="I4" s="507"/>
      <c r="J4" s="507"/>
    </row>
    <row r="5" spans="1:10" ht="16.5" outlineLevel="1" thickBot="1">
      <c r="A5" s="508">
        <v>3300</v>
      </c>
      <c r="B5" s="509"/>
      <c r="C5" s="510" t="s">
        <v>201</v>
      </c>
      <c r="D5" s="511">
        <f>SUBTOTAL(9,D4:D4)</f>
        <v>95000</v>
      </c>
      <c r="E5" s="511">
        <f>SUBTOTAL(9,E4:E4)</f>
        <v>107644</v>
      </c>
      <c r="F5" s="511">
        <f>SUBTOTAL(9,F4:F4)</f>
        <v>103768.38451</v>
      </c>
      <c r="G5" s="512">
        <f t="shared" si="0"/>
        <v>109.22987843157894</v>
      </c>
      <c r="H5" s="513">
        <f t="shared" si="1"/>
        <v>96.39959915090483</v>
      </c>
      <c r="I5" s="507"/>
      <c r="J5" s="507"/>
    </row>
    <row r="6" spans="1:10" ht="15.75" outlineLevel="2">
      <c r="A6" s="519">
        <v>3400</v>
      </c>
      <c r="B6" s="520">
        <v>1069</v>
      </c>
      <c r="C6" s="520" t="s">
        <v>202</v>
      </c>
      <c r="D6" s="521"/>
      <c r="E6" s="521">
        <v>757</v>
      </c>
      <c r="F6" s="521">
        <v>756.945</v>
      </c>
      <c r="G6" s="522"/>
      <c r="H6" s="523">
        <f t="shared" si="1"/>
        <v>99.99273447820343</v>
      </c>
      <c r="I6" s="507"/>
      <c r="J6" s="507"/>
    </row>
    <row r="7" spans="1:10" ht="16.5" outlineLevel="1" thickBot="1">
      <c r="A7" s="508">
        <v>3400</v>
      </c>
      <c r="B7" s="509"/>
      <c r="C7" s="510" t="s">
        <v>203</v>
      </c>
      <c r="D7" s="511"/>
      <c r="E7" s="511">
        <f>SUBTOTAL(9,E6:E6)</f>
        <v>757</v>
      </c>
      <c r="F7" s="511">
        <f>SUBTOTAL(9,F6:F6)</f>
        <v>756.945</v>
      </c>
      <c r="G7" s="512"/>
      <c r="H7" s="513">
        <f t="shared" si="1"/>
        <v>99.99273447820343</v>
      </c>
      <c r="I7" s="507"/>
      <c r="J7" s="507"/>
    </row>
    <row r="8" spans="1:10" ht="15.75" outlineLevel="2">
      <c r="A8" s="519">
        <v>3600</v>
      </c>
      <c r="B8" s="520">
        <v>5212</v>
      </c>
      <c r="C8" s="520" t="s">
        <v>90</v>
      </c>
      <c r="D8" s="521"/>
      <c r="E8" s="521">
        <v>377</v>
      </c>
      <c r="F8" s="521">
        <v>376.98690000000005</v>
      </c>
      <c r="G8" s="522"/>
      <c r="H8" s="523">
        <f t="shared" si="1"/>
        <v>99.996525198939</v>
      </c>
      <c r="I8" s="507"/>
      <c r="J8" s="507"/>
    </row>
    <row r="9" spans="1:10" ht="16.5" outlineLevel="1" thickBot="1">
      <c r="A9" s="508">
        <v>3600</v>
      </c>
      <c r="B9" s="509"/>
      <c r="C9" s="510" t="s">
        <v>204</v>
      </c>
      <c r="D9" s="511"/>
      <c r="E9" s="511">
        <f>SUBTOTAL(9,E8:E8)</f>
        <v>377</v>
      </c>
      <c r="F9" s="511">
        <f>SUBTOTAL(9,F8:F8)</f>
        <v>376.98690000000005</v>
      </c>
      <c r="G9" s="512"/>
      <c r="H9" s="513">
        <f t="shared" si="1"/>
        <v>99.996525198939</v>
      </c>
      <c r="I9" s="507"/>
      <c r="J9" s="507"/>
    </row>
    <row r="10" spans="1:10" ht="15.75" outlineLevel="2">
      <c r="A10" s="519">
        <v>3700</v>
      </c>
      <c r="B10" s="520">
        <v>6409</v>
      </c>
      <c r="C10" s="520" t="s">
        <v>205</v>
      </c>
      <c r="D10" s="521"/>
      <c r="E10" s="521">
        <v>459260</v>
      </c>
      <c r="F10" s="521">
        <v>441126.0265</v>
      </c>
      <c r="G10" s="522"/>
      <c r="H10" s="523">
        <f t="shared" si="1"/>
        <v>96.0514798806776</v>
      </c>
      <c r="I10" s="507"/>
      <c r="J10" s="507"/>
    </row>
    <row r="11" spans="1:10" ht="16.5" outlineLevel="1" thickBot="1">
      <c r="A11" s="508">
        <v>3700</v>
      </c>
      <c r="B11" s="509"/>
      <c r="C11" s="510" t="s">
        <v>206</v>
      </c>
      <c r="D11" s="511"/>
      <c r="E11" s="511">
        <f>SUBTOTAL(9,E10:E10)</f>
        <v>459260</v>
      </c>
      <c r="F11" s="511">
        <f>SUBTOTAL(9,F10:F10)</f>
        <v>441126.0265</v>
      </c>
      <c r="G11" s="512"/>
      <c r="H11" s="513">
        <f t="shared" si="1"/>
        <v>96.0514798806776</v>
      </c>
      <c r="I11" s="507"/>
      <c r="J11" s="507"/>
    </row>
    <row r="12" spans="1:10" ht="15.75" outlineLevel="2">
      <c r="A12" s="519">
        <v>5200</v>
      </c>
      <c r="B12" s="520">
        <v>1039</v>
      </c>
      <c r="C12" s="520" t="s">
        <v>72</v>
      </c>
      <c r="D12" s="521"/>
      <c r="E12" s="521">
        <v>3332</v>
      </c>
      <c r="F12" s="521">
        <v>3332</v>
      </c>
      <c r="G12" s="522"/>
      <c r="H12" s="523">
        <f t="shared" si="1"/>
        <v>100</v>
      </c>
      <c r="I12" s="507"/>
      <c r="J12" s="507"/>
    </row>
    <row r="13" spans="1:10" ht="16.5" outlineLevel="1" thickBot="1">
      <c r="A13" s="508">
        <v>5200</v>
      </c>
      <c r="B13" s="509"/>
      <c r="C13" s="510" t="s">
        <v>207</v>
      </c>
      <c r="D13" s="511"/>
      <c r="E13" s="511">
        <f>SUBTOTAL(9,E12:E12)</f>
        <v>3332</v>
      </c>
      <c r="F13" s="511">
        <f>SUBTOTAL(9,F12:F12)</f>
        <v>3332</v>
      </c>
      <c r="G13" s="512"/>
      <c r="H13" s="513">
        <f t="shared" si="1"/>
        <v>100</v>
      </c>
      <c r="I13" s="507"/>
      <c r="J13" s="507"/>
    </row>
    <row r="14" spans="1:10" ht="15.75" outlineLevel="2">
      <c r="A14" s="519">
        <v>5400</v>
      </c>
      <c r="B14" s="520">
        <v>2212</v>
      </c>
      <c r="C14" s="520" t="s">
        <v>208</v>
      </c>
      <c r="D14" s="521"/>
      <c r="E14" s="521">
        <v>1</v>
      </c>
      <c r="F14" s="521">
        <v>1</v>
      </c>
      <c r="G14" s="522"/>
      <c r="H14" s="523">
        <f t="shared" si="1"/>
        <v>100</v>
      </c>
      <c r="I14" s="507"/>
      <c r="J14" s="507"/>
    </row>
    <row r="15" spans="1:10" ht="16.5" outlineLevel="1" thickBot="1">
      <c r="A15" s="508">
        <v>5400</v>
      </c>
      <c r="B15" s="509"/>
      <c r="C15" s="510" t="s">
        <v>209</v>
      </c>
      <c r="D15" s="511"/>
      <c r="E15" s="511">
        <f>SUBTOTAL(9,E14:E14)</f>
        <v>1</v>
      </c>
      <c r="F15" s="511">
        <f>SUBTOTAL(9,F14:F14)</f>
        <v>1</v>
      </c>
      <c r="G15" s="512"/>
      <c r="H15" s="513">
        <f t="shared" si="1"/>
        <v>100</v>
      </c>
      <c r="I15" s="507"/>
      <c r="J15" s="507"/>
    </row>
    <row r="16" spans="1:10" ht="15.75" outlineLevel="2">
      <c r="A16" s="519">
        <v>5600</v>
      </c>
      <c r="B16" s="520">
        <v>1014</v>
      </c>
      <c r="C16" s="520" t="s">
        <v>210</v>
      </c>
      <c r="D16" s="521">
        <v>12260</v>
      </c>
      <c r="E16" s="521">
        <v>12260</v>
      </c>
      <c r="F16" s="521">
        <v>598.7318</v>
      </c>
      <c r="G16" s="522">
        <f t="shared" si="0"/>
        <v>4.883619902120718</v>
      </c>
      <c r="H16" s="523">
        <f t="shared" si="1"/>
        <v>4.883619902120718</v>
      </c>
      <c r="I16" s="507"/>
      <c r="J16" s="507"/>
    </row>
    <row r="17" spans="1:10" ht="15.75" outlineLevel="2">
      <c r="A17" s="519">
        <v>5600</v>
      </c>
      <c r="B17" s="520">
        <v>1039</v>
      </c>
      <c r="C17" s="520" t="s">
        <v>72</v>
      </c>
      <c r="D17" s="521">
        <v>2600</v>
      </c>
      <c r="E17" s="521">
        <v>2600</v>
      </c>
      <c r="F17" s="521">
        <v>2205</v>
      </c>
      <c r="G17" s="522">
        <f t="shared" si="0"/>
        <v>84.8076923076923</v>
      </c>
      <c r="H17" s="523">
        <f t="shared" si="1"/>
        <v>84.8076923076923</v>
      </c>
      <c r="I17" s="507"/>
      <c r="J17" s="507"/>
    </row>
    <row r="18" spans="1:10" ht="15.75" outlineLevel="2">
      <c r="A18" s="519">
        <v>5600</v>
      </c>
      <c r="B18" s="520">
        <v>2212</v>
      </c>
      <c r="C18" s="520" t="s">
        <v>208</v>
      </c>
      <c r="D18" s="521">
        <v>388394</v>
      </c>
      <c r="E18" s="521">
        <v>419835</v>
      </c>
      <c r="F18" s="521">
        <v>395857.7482</v>
      </c>
      <c r="G18" s="522">
        <f t="shared" si="0"/>
        <v>101.92169503133415</v>
      </c>
      <c r="H18" s="523">
        <f t="shared" si="1"/>
        <v>94.28888687222361</v>
      </c>
      <c r="I18" s="507"/>
      <c r="J18" s="507"/>
    </row>
    <row r="19" spans="1:10" ht="15.75" outlineLevel="2">
      <c r="A19" s="519">
        <v>5600</v>
      </c>
      <c r="B19" s="520">
        <v>2219</v>
      </c>
      <c r="C19" s="520" t="s">
        <v>211</v>
      </c>
      <c r="D19" s="521">
        <v>205145</v>
      </c>
      <c r="E19" s="521">
        <v>175252</v>
      </c>
      <c r="F19" s="521">
        <v>161143.3134</v>
      </c>
      <c r="G19" s="522">
        <f t="shared" si="0"/>
        <v>78.55093392478491</v>
      </c>
      <c r="H19" s="523">
        <f t="shared" si="1"/>
        <v>91.94948611142813</v>
      </c>
      <c r="I19" s="507"/>
      <c r="J19" s="507"/>
    </row>
    <row r="20" spans="1:10" ht="15.75" outlineLevel="2">
      <c r="A20" s="519">
        <v>5600</v>
      </c>
      <c r="B20" s="520">
        <v>2221</v>
      </c>
      <c r="C20" s="520" t="s">
        <v>212</v>
      </c>
      <c r="D20" s="521">
        <v>240000</v>
      </c>
      <c r="E20" s="521">
        <v>240000</v>
      </c>
      <c r="F20" s="521">
        <v>240000</v>
      </c>
      <c r="G20" s="522">
        <f t="shared" si="0"/>
        <v>100</v>
      </c>
      <c r="H20" s="523">
        <f t="shared" si="1"/>
        <v>100</v>
      </c>
      <c r="I20" s="507"/>
      <c r="J20" s="507"/>
    </row>
    <row r="21" spans="1:10" ht="15.75" outlineLevel="2">
      <c r="A21" s="519">
        <v>5600</v>
      </c>
      <c r="B21" s="520">
        <v>2271</v>
      </c>
      <c r="C21" s="520" t="s">
        <v>213</v>
      </c>
      <c r="D21" s="521">
        <v>15500</v>
      </c>
      <c r="E21" s="521">
        <v>2842</v>
      </c>
      <c r="F21" s="521">
        <v>1394.7278000000001</v>
      </c>
      <c r="G21" s="522">
        <f t="shared" si="0"/>
        <v>8.998243870967743</v>
      </c>
      <c r="H21" s="523">
        <f t="shared" si="1"/>
        <v>49.07557353976074</v>
      </c>
      <c r="I21" s="507"/>
      <c r="J21" s="507"/>
    </row>
    <row r="22" spans="1:10" ht="15.75" outlineLevel="2">
      <c r="A22" s="519">
        <v>5600</v>
      </c>
      <c r="B22" s="520">
        <v>2310</v>
      </c>
      <c r="C22" s="520" t="s">
        <v>73</v>
      </c>
      <c r="D22" s="521">
        <v>62458</v>
      </c>
      <c r="E22" s="521">
        <v>70848</v>
      </c>
      <c r="F22" s="521">
        <v>66144.43385</v>
      </c>
      <c r="G22" s="522">
        <f t="shared" si="0"/>
        <v>105.90226047904193</v>
      </c>
      <c r="H22" s="523">
        <f t="shared" si="1"/>
        <v>93.36104597165763</v>
      </c>
      <c r="I22" s="507"/>
      <c r="J22" s="507"/>
    </row>
    <row r="23" spans="1:10" ht="15.75" outlineLevel="2">
      <c r="A23" s="519">
        <v>5600</v>
      </c>
      <c r="B23" s="520">
        <v>2321</v>
      </c>
      <c r="C23" s="520" t="s">
        <v>214</v>
      </c>
      <c r="D23" s="521">
        <v>372547</v>
      </c>
      <c r="E23" s="521">
        <v>300354</v>
      </c>
      <c r="F23" s="521">
        <v>285969.75637</v>
      </c>
      <c r="G23" s="522">
        <f t="shared" si="0"/>
        <v>76.76071914953013</v>
      </c>
      <c r="H23" s="523">
        <f t="shared" si="1"/>
        <v>95.2109032574895</v>
      </c>
      <c r="I23" s="507"/>
      <c r="J23" s="507"/>
    </row>
    <row r="24" spans="1:10" ht="15.75" outlineLevel="2">
      <c r="A24" s="519">
        <v>5600</v>
      </c>
      <c r="B24" s="520">
        <v>2329</v>
      </c>
      <c r="C24" s="520" t="s">
        <v>215</v>
      </c>
      <c r="D24" s="521">
        <v>6580</v>
      </c>
      <c r="E24" s="521">
        <v>50759</v>
      </c>
      <c r="F24" s="521">
        <v>1744.464</v>
      </c>
      <c r="G24" s="522">
        <f t="shared" si="0"/>
        <v>26.51161094224924</v>
      </c>
      <c r="H24" s="523">
        <f t="shared" si="1"/>
        <v>3.436758013357237</v>
      </c>
      <c r="I24" s="507"/>
      <c r="J24" s="507"/>
    </row>
    <row r="25" spans="1:10" ht="15.75" outlineLevel="2">
      <c r="A25" s="519">
        <v>5600</v>
      </c>
      <c r="B25" s="520">
        <v>2333</v>
      </c>
      <c r="C25" s="520" t="s">
        <v>216</v>
      </c>
      <c r="D25" s="521">
        <v>10300</v>
      </c>
      <c r="E25" s="521">
        <v>326</v>
      </c>
      <c r="F25" s="521">
        <v>190.897</v>
      </c>
      <c r="G25" s="522">
        <f t="shared" si="0"/>
        <v>1.8533689320388351</v>
      </c>
      <c r="H25" s="523">
        <f t="shared" si="1"/>
        <v>58.55736196319018</v>
      </c>
      <c r="I25" s="507"/>
      <c r="J25" s="507"/>
    </row>
    <row r="26" spans="1:10" ht="15.75" outlineLevel="2">
      <c r="A26" s="519">
        <v>5600</v>
      </c>
      <c r="B26" s="520">
        <v>3113</v>
      </c>
      <c r="C26" s="520" t="s">
        <v>74</v>
      </c>
      <c r="D26" s="521">
        <v>136736</v>
      </c>
      <c r="E26" s="521">
        <v>97896</v>
      </c>
      <c r="F26" s="521">
        <v>75802.653</v>
      </c>
      <c r="G26" s="522">
        <f t="shared" si="0"/>
        <v>55.43723159957875</v>
      </c>
      <c r="H26" s="523">
        <f t="shared" si="1"/>
        <v>77.43181846040696</v>
      </c>
      <c r="I26" s="507"/>
      <c r="J26" s="507"/>
    </row>
    <row r="27" spans="1:10" ht="15.75" outlineLevel="2">
      <c r="A27" s="519">
        <v>5600</v>
      </c>
      <c r="B27" s="520">
        <v>3141</v>
      </c>
      <c r="C27" s="520" t="s">
        <v>217</v>
      </c>
      <c r="D27" s="521">
        <v>4500</v>
      </c>
      <c r="E27" s="521">
        <v>3510</v>
      </c>
      <c r="F27" s="521">
        <v>3426.9773999999998</v>
      </c>
      <c r="G27" s="522">
        <f t="shared" si="0"/>
        <v>76.15505333333333</v>
      </c>
      <c r="H27" s="523">
        <f t="shared" si="1"/>
        <v>97.63468376068374</v>
      </c>
      <c r="I27" s="507"/>
      <c r="J27" s="507"/>
    </row>
    <row r="28" spans="1:10" ht="15.75" outlineLevel="2">
      <c r="A28" s="519">
        <v>5600</v>
      </c>
      <c r="B28" s="520">
        <v>3145</v>
      </c>
      <c r="C28" s="520" t="s">
        <v>218</v>
      </c>
      <c r="D28" s="521">
        <v>400</v>
      </c>
      <c r="E28" s="521">
        <v>400</v>
      </c>
      <c r="F28" s="521">
        <v>400</v>
      </c>
      <c r="G28" s="522">
        <f t="shared" si="0"/>
        <v>100</v>
      </c>
      <c r="H28" s="523">
        <f t="shared" si="1"/>
        <v>100</v>
      </c>
      <c r="I28" s="507"/>
      <c r="J28" s="507"/>
    </row>
    <row r="29" spans="1:10" ht="15.75" outlineLevel="2">
      <c r="A29" s="519">
        <v>5600</v>
      </c>
      <c r="B29" s="520">
        <v>3311</v>
      </c>
      <c r="C29" s="520" t="s">
        <v>171</v>
      </c>
      <c r="D29" s="521">
        <v>118289</v>
      </c>
      <c r="E29" s="521">
        <v>256774</v>
      </c>
      <c r="F29" s="521">
        <v>239445.26893000002</v>
      </c>
      <c r="G29" s="522">
        <f t="shared" si="0"/>
        <v>202.42395229480343</v>
      </c>
      <c r="H29" s="523">
        <f t="shared" si="1"/>
        <v>93.25136849135816</v>
      </c>
      <c r="I29" s="507"/>
      <c r="J29" s="507"/>
    </row>
    <row r="30" spans="1:10" ht="15.75" outlineLevel="2">
      <c r="A30" s="519">
        <v>5600</v>
      </c>
      <c r="B30" s="520">
        <v>3312</v>
      </c>
      <c r="C30" s="520" t="s">
        <v>219</v>
      </c>
      <c r="D30" s="521">
        <v>5000</v>
      </c>
      <c r="E30" s="521">
        <v>5000</v>
      </c>
      <c r="F30" s="521">
        <v>5000</v>
      </c>
      <c r="G30" s="522">
        <f t="shared" si="0"/>
        <v>100</v>
      </c>
      <c r="H30" s="523">
        <f t="shared" si="1"/>
        <v>100</v>
      </c>
      <c r="I30" s="507"/>
      <c r="J30" s="507"/>
    </row>
    <row r="31" spans="1:10" ht="15.75" outlineLevel="2">
      <c r="A31" s="519">
        <v>5600</v>
      </c>
      <c r="B31" s="520">
        <v>3314</v>
      </c>
      <c r="C31" s="520" t="s">
        <v>172</v>
      </c>
      <c r="D31" s="521">
        <v>42017</v>
      </c>
      <c r="E31" s="521">
        <v>54020</v>
      </c>
      <c r="F31" s="521">
        <v>51522.06944</v>
      </c>
      <c r="G31" s="522">
        <f t="shared" si="0"/>
        <v>122.62196120617845</v>
      </c>
      <c r="H31" s="523">
        <f t="shared" si="1"/>
        <v>95.37591529063309</v>
      </c>
      <c r="I31" s="507"/>
      <c r="J31" s="507"/>
    </row>
    <row r="32" spans="1:10" ht="15.75" outlineLevel="2">
      <c r="A32" s="519">
        <v>5600</v>
      </c>
      <c r="B32" s="520">
        <v>3315</v>
      </c>
      <c r="C32" s="520" t="s">
        <v>173</v>
      </c>
      <c r="D32" s="521">
        <v>360</v>
      </c>
      <c r="E32" s="521">
        <v>360</v>
      </c>
      <c r="F32" s="521">
        <v>360</v>
      </c>
      <c r="G32" s="522">
        <f t="shared" si="0"/>
        <v>100</v>
      </c>
      <c r="H32" s="523">
        <f t="shared" si="1"/>
        <v>100</v>
      </c>
      <c r="I32" s="507"/>
      <c r="J32" s="507"/>
    </row>
    <row r="33" spans="1:10" ht="15.75" outlineLevel="2">
      <c r="A33" s="519">
        <v>5600</v>
      </c>
      <c r="B33" s="520">
        <v>3319</v>
      </c>
      <c r="C33" s="520" t="s">
        <v>80</v>
      </c>
      <c r="D33" s="521">
        <v>250</v>
      </c>
      <c r="E33" s="521">
        <v>250</v>
      </c>
      <c r="F33" s="521">
        <v>250</v>
      </c>
      <c r="G33" s="522">
        <f t="shared" si="0"/>
        <v>100</v>
      </c>
      <c r="H33" s="523">
        <f t="shared" si="1"/>
        <v>100</v>
      </c>
      <c r="I33" s="507"/>
      <c r="J33" s="507"/>
    </row>
    <row r="34" spans="1:10" ht="15.75" outlineLevel="2">
      <c r="A34" s="519">
        <v>5600</v>
      </c>
      <c r="B34" s="520">
        <v>3322</v>
      </c>
      <c r="C34" s="520" t="s">
        <v>82</v>
      </c>
      <c r="D34" s="521">
        <v>63786</v>
      </c>
      <c r="E34" s="521">
        <v>76918</v>
      </c>
      <c r="F34" s="521">
        <v>72073.8703</v>
      </c>
      <c r="G34" s="522">
        <f t="shared" si="0"/>
        <v>112.99324350170883</v>
      </c>
      <c r="H34" s="523">
        <f t="shared" si="1"/>
        <v>93.70221573623859</v>
      </c>
      <c r="I34" s="507"/>
      <c r="J34" s="507"/>
    </row>
    <row r="35" spans="1:10" ht="15.75" outlineLevel="2">
      <c r="A35" s="519">
        <v>5600</v>
      </c>
      <c r="B35" s="520">
        <v>3326</v>
      </c>
      <c r="C35" s="520" t="s">
        <v>220</v>
      </c>
      <c r="D35" s="521"/>
      <c r="E35" s="521">
        <v>1000</v>
      </c>
      <c r="F35" s="521"/>
      <c r="G35" s="522"/>
      <c r="H35" s="523"/>
      <c r="I35" s="507"/>
      <c r="J35" s="507"/>
    </row>
    <row r="36" spans="1:10" ht="15.75" outlineLevel="2">
      <c r="A36" s="519">
        <v>5600</v>
      </c>
      <c r="B36" s="520">
        <v>3419</v>
      </c>
      <c r="C36" s="520" t="s">
        <v>221</v>
      </c>
      <c r="D36" s="521">
        <v>212392</v>
      </c>
      <c r="E36" s="521">
        <v>133066</v>
      </c>
      <c r="F36" s="521">
        <v>131496.3406</v>
      </c>
      <c r="G36" s="522">
        <f t="shared" si="0"/>
        <v>61.91209678330634</v>
      </c>
      <c r="H36" s="523">
        <f t="shared" si="1"/>
        <v>98.8203903326169</v>
      </c>
      <c r="I36" s="507"/>
      <c r="J36" s="507"/>
    </row>
    <row r="37" spans="1:10" ht="15.75" outlineLevel="2">
      <c r="A37" s="519">
        <v>5600</v>
      </c>
      <c r="B37" s="520">
        <v>3511</v>
      </c>
      <c r="C37" s="520" t="s">
        <v>222</v>
      </c>
      <c r="D37" s="521">
        <v>9000</v>
      </c>
      <c r="E37" s="521">
        <v>8000</v>
      </c>
      <c r="F37" s="521">
        <v>7520.3786</v>
      </c>
      <c r="G37" s="522">
        <f t="shared" si="0"/>
        <v>83.55976222222222</v>
      </c>
      <c r="H37" s="523">
        <f t="shared" si="1"/>
        <v>94.0047325</v>
      </c>
      <c r="I37" s="507"/>
      <c r="J37" s="507"/>
    </row>
    <row r="38" spans="1:10" ht="15.75" outlineLevel="2">
      <c r="A38" s="519">
        <v>5600</v>
      </c>
      <c r="B38" s="520">
        <v>3521</v>
      </c>
      <c r="C38" s="520" t="s">
        <v>223</v>
      </c>
      <c r="D38" s="521"/>
      <c r="E38" s="521">
        <v>1200</v>
      </c>
      <c r="F38" s="521">
        <v>1200</v>
      </c>
      <c r="G38" s="522"/>
      <c r="H38" s="523">
        <f t="shared" si="1"/>
        <v>100</v>
      </c>
      <c r="I38" s="507"/>
      <c r="J38" s="507"/>
    </row>
    <row r="39" spans="1:10" ht="15.75" outlineLevel="2">
      <c r="A39" s="519">
        <v>5600</v>
      </c>
      <c r="B39" s="520">
        <v>3522</v>
      </c>
      <c r="C39" s="520" t="s">
        <v>224</v>
      </c>
      <c r="D39" s="521">
        <v>14400</v>
      </c>
      <c r="E39" s="521">
        <v>9900</v>
      </c>
      <c r="F39" s="521">
        <v>8149.5</v>
      </c>
      <c r="G39" s="522">
        <f t="shared" si="0"/>
        <v>56.59375</v>
      </c>
      <c r="H39" s="523">
        <f t="shared" si="1"/>
        <v>82.31818181818183</v>
      </c>
      <c r="I39" s="507"/>
      <c r="J39" s="507"/>
    </row>
    <row r="40" spans="1:10" ht="15.75" outlineLevel="2">
      <c r="A40" s="519">
        <v>5600</v>
      </c>
      <c r="B40" s="520">
        <v>3523</v>
      </c>
      <c r="C40" s="520" t="s">
        <v>225</v>
      </c>
      <c r="D40" s="521">
        <v>1991</v>
      </c>
      <c r="E40" s="521">
        <v>2509</v>
      </c>
      <c r="F40" s="521">
        <v>2507.6317000000004</v>
      </c>
      <c r="G40" s="522">
        <f t="shared" si="0"/>
        <v>125.9483525866399</v>
      </c>
      <c r="H40" s="523">
        <f t="shared" si="1"/>
        <v>99.94546432841771</v>
      </c>
      <c r="I40" s="507"/>
      <c r="J40" s="507"/>
    </row>
    <row r="41" spans="1:10" ht="15.75" outlineLevel="2">
      <c r="A41" s="519">
        <v>5600</v>
      </c>
      <c r="B41" s="520">
        <v>3612</v>
      </c>
      <c r="C41" s="520" t="s">
        <v>31</v>
      </c>
      <c r="D41" s="521">
        <v>44150</v>
      </c>
      <c r="E41" s="521">
        <v>159771</v>
      </c>
      <c r="F41" s="521">
        <v>106531.98890000001</v>
      </c>
      <c r="G41" s="522">
        <f t="shared" si="0"/>
        <v>241.29555809739526</v>
      </c>
      <c r="H41" s="523">
        <f t="shared" si="1"/>
        <v>66.67792584386405</v>
      </c>
      <c r="I41" s="507"/>
      <c r="J41" s="507"/>
    </row>
    <row r="42" spans="1:10" ht="15.75" outlineLevel="2">
      <c r="A42" s="519">
        <v>5600</v>
      </c>
      <c r="B42" s="520">
        <v>3631</v>
      </c>
      <c r="C42" s="520" t="s">
        <v>226</v>
      </c>
      <c r="D42" s="521"/>
      <c r="E42" s="521">
        <v>66</v>
      </c>
      <c r="F42" s="521">
        <v>64.264</v>
      </c>
      <c r="G42" s="522"/>
      <c r="H42" s="523">
        <f t="shared" si="1"/>
        <v>97.36969696969696</v>
      </c>
      <c r="I42" s="507"/>
      <c r="J42" s="507"/>
    </row>
    <row r="43" spans="1:10" ht="15.75" outlineLevel="2">
      <c r="A43" s="519">
        <v>5600</v>
      </c>
      <c r="B43" s="520">
        <v>3632</v>
      </c>
      <c r="C43" s="520" t="s">
        <v>75</v>
      </c>
      <c r="D43" s="521">
        <v>19370</v>
      </c>
      <c r="E43" s="521">
        <v>13562</v>
      </c>
      <c r="F43" s="521">
        <v>11848.3891</v>
      </c>
      <c r="G43" s="522">
        <f t="shared" si="0"/>
        <v>61.16876148683531</v>
      </c>
      <c r="H43" s="523">
        <f t="shared" si="1"/>
        <v>87.36461510101755</v>
      </c>
      <c r="I43" s="507"/>
      <c r="J43" s="507"/>
    </row>
    <row r="44" spans="1:10" ht="15.75" outlineLevel="2">
      <c r="A44" s="519">
        <v>5600</v>
      </c>
      <c r="B44" s="520">
        <v>3633</v>
      </c>
      <c r="C44" s="520" t="s">
        <v>227</v>
      </c>
      <c r="D44" s="521">
        <v>163280</v>
      </c>
      <c r="E44" s="521">
        <v>114307</v>
      </c>
      <c r="F44" s="521">
        <v>88203.3319</v>
      </c>
      <c r="G44" s="522">
        <f t="shared" si="0"/>
        <v>54.01967901763841</v>
      </c>
      <c r="H44" s="523">
        <f t="shared" si="1"/>
        <v>77.16354370248541</v>
      </c>
      <c r="I44" s="507"/>
      <c r="J44" s="507"/>
    </row>
    <row r="45" spans="1:10" ht="15.75" outlineLevel="2">
      <c r="A45" s="519">
        <v>5600</v>
      </c>
      <c r="B45" s="520">
        <v>3639</v>
      </c>
      <c r="C45" s="520" t="s">
        <v>228</v>
      </c>
      <c r="D45" s="521">
        <v>460917</v>
      </c>
      <c r="E45" s="521">
        <v>257153</v>
      </c>
      <c r="F45" s="521">
        <v>114914.0515</v>
      </c>
      <c r="G45" s="522">
        <f t="shared" si="0"/>
        <v>24.93161491114452</v>
      </c>
      <c r="H45" s="523">
        <f t="shared" si="1"/>
        <v>44.68703515028019</v>
      </c>
      <c r="I45" s="507"/>
      <c r="J45" s="507"/>
    </row>
    <row r="46" spans="1:10" ht="15.75" outlineLevel="2">
      <c r="A46" s="519">
        <v>5600</v>
      </c>
      <c r="B46" s="520">
        <v>3725</v>
      </c>
      <c r="C46" s="520" t="s">
        <v>229</v>
      </c>
      <c r="D46" s="521">
        <v>49000</v>
      </c>
      <c r="E46" s="521">
        <v>27567</v>
      </c>
      <c r="F46" s="521">
        <v>25990.314</v>
      </c>
      <c r="G46" s="522">
        <f t="shared" si="0"/>
        <v>53.04145714285714</v>
      </c>
      <c r="H46" s="523">
        <f t="shared" si="1"/>
        <v>94.28053106975732</v>
      </c>
      <c r="I46" s="507"/>
      <c r="J46" s="507"/>
    </row>
    <row r="47" spans="1:10" ht="15.75" outlineLevel="2">
      <c r="A47" s="519">
        <v>5600</v>
      </c>
      <c r="B47" s="520">
        <v>3732</v>
      </c>
      <c r="C47" s="520" t="s">
        <v>230</v>
      </c>
      <c r="D47" s="521">
        <v>10000</v>
      </c>
      <c r="E47" s="521">
        <v>5000</v>
      </c>
      <c r="F47" s="521"/>
      <c r="G47" s="522"/>
      <c r="H47" s="523"/>
      <c r="I47" s="507"/>
      <c r="J47" s="507"/>
    </row>
    <row r="48" spans="1:10" ht="15.75" outlineLevel="2">
      <c r="A48" s="519">
        <v>5600</v>
      </c>
      <c r="B48" s="520">
        <v>3741</v>
      </c>
      <c r="C48" s="520" t="s">
        <v>231</v>
      </c>
      <c r="D48" s="521">
        <v>28090</v>
      </c>
      <c r="E48" s="521">
        <v>34110</v>
      </c>
      <c r="F48" s="521">
        <v>30130.1071</v>
      </c>
      <c r="G48" s="522">
        <f t="shared" si="0"/>
        <v>107.2627522249911</v>
      </c>
      <c r="H48" s="523">
        <f t="shared" si="1"/>
        <v>88.33218147170918</v>
      </c>
      <c r="I48" s="507"/>
      <c r="J48" s="507"/>
    </row>
    <row r="49" spans="1:10" ht="15.75" outlineLevel="2">
      <c r="A49" s="519">
        <v>5600</v>
      </c>
      <c r="B49" s="520">
        <v>3742</v>
      </c>
      <c r="C49" s="520" t="s">
        <v>232</v>
      </c>
      <c r="D49" s="521">
        <v>1100</v>
      </c>
      <c r="E49" s="521">
        <v>1100</v>
      </c>
      <c r="F49" s="521">
        <v>79.98310000000001</v>
      </c>
      <c r="G49" s="522">
        <f t="shared" si="0"/>
        <v>7.271190909090909</v>
      </c>
      <c r="H49" s="523">
        <f t="shared" si="1"/>
        <v>7.271190909090909</v>
      </c>
      <c r="I49" s="507"/>
      <c r="J49" s="507"/>
    </row>
    <row r="50" spans="1:10" ht="15.75" outlineLevel="2">
      <c r="A50" s="519">
        <v>5600</v>
      </c>
      <c r="B50" s="520">
        <v>3745</v>
      </c>
      <c r="C50" s="520" t="s">
        <v>125</v>
      </c>
      <c r="D50" s="521">
        <v>32786</v>
      </c>
      <c r="E50" s="521">
        <v>29511</v>
      </c>
      <c r="F50" s="521">
        <v>27786</v>
      </c>
      <c r="G50" s="522">
        <f t="shared" si="0"/>
        <v>84.74958823888244</v>
      </c>
      <c r="H50" s="523">
        <f t="shared" si="1"/>
        <v>94.1547219680797</v>
      </c>
      <c r="I50" s="507"/>
      <c r="J50" s="507"/>
    </row>
    <row r="51" spans="1:10" ht="15.75" outlineLevel="2">
      <c r="A51" s="519">
        <v>5600</v>
      </c>
      <c r="B51" s="520">
        <v>4312</v>
      </c>
      <c r="C51" s="520" t="s">
        <v>233</v>
      </c>
      <c r="D51" s="521">
        <v>1775</v>
      </c>
      <c r="E51" s="521">
        <v>1775</v>
      </c>
      <c r="F51" s="521">
        <v>1775</v>
      </c>
      <c r="G51" s="522">
        <f t="shared" si="0"/>
        <v>100</v>
      </c>
      <c r="H51" s="523">
        <f t="shared" si="1"/>
        <v>100</v>
      </c>
      <c r="I51" s="507"/>
      <c r="J51" s="507"/>
    </row>
    <row r="52" spans="1:10" ht="15.75" outlineLevel="2">
      <c r="A52" s="519">
        <v>5600</v>
      </c>
      <c r="B52" s="520">
        <v>4313</v>
      </c>
      <c r="C52" s="520" t="s">
        <v>234</v>
      </c>
      <c r="D52" s="521">
        <v>90</v>
      </c>
      <c r="E52" s="521">
        <v>90</v>
      </c>
      <c r="F52" s="521">
        <v>90</v>
      </c>
      <c r="G52" s="522">
        <f t="shared" si="0"/>
        <v>100</v>
      </c>
      <c r="H52" s="523">
        <f t="shared" si="1"/>
        <v>100</v>
      </c>
      <c r="I52" s="507"/>
      <c r="J52" s="507"/>
    </row>
    <row r="53" spans="1:10" ht="15.75" outlineLevel="2">
      <c r="A53" s="519">
        <v>5600</v>
      </c>
      <c r="B53" s="520">
        <v>4314</v>
      </c>
      <c r="C53" s="520" t="s">
        <v>235</v>
      </c>
      <c r="D53" s="521">
        <v>2000</v>
      </c>
      <c r="E53" s="521">
        <v>735</v>
      </c>
      <c r="F53" s="521">
        <v>209.979</v>
      </c>
      <c r="G53" s="522">
        <f t="shared" si="0"/>
        <v>10.49895</v>
      </c>
      <c r="H53" s="523">
        <f t="shared" si="1"/>
        <v>28.56857142857143</v>
      </c>
      <c r="I53" s="507"/>
      <c r="J53" s="507"/>
    </row>
    <row r="54" spans="1:10" ht="15.75" outlineLevel="2">
      <c r="A54" s="519">
        <v>5600</v>
      </c>
      <c r="B54" s="520">
        <v>4316</v>
      </c>
      <c r="C54" s="520" t="s">
        <v>178</v>
      </c>
      <c r="D54" s="521">
        <v>45792</v>
      </c>
      <c r="E54" s="521">
        <v>47021</v>
      </c>
      <c r="F54" s="521">
        <v>47026.654200000004</v>
      </c>
      <c r="G54" s="522">
        <f t="shared" si="0"/>
        <v>102.69622248427675</v>
      </c>
      <c r="H54" s="523">
        <f t="shared" si="1"/>
        <v>100.01202483996514</v>
      </c>
      <c r="I54" s="507"/>
      <c r="J54" s="507"/>
    </row>
    <row r="55" spans="1:10" ht="15.75" outlineLevel="2">
      <c r="A55" s="519">
        <v>5600</v>
      </c>
      <c r="B55" s="520">
        <v>4339</v>
      </c>
      <c r="C55" s="520" t="s">
        <v>179</v>
      </c>
      <c r="D55" s="521">
        <v>14500</v>
      </c>
      <c r="E55" s="521">
        <v>9000</v>
      </c>
      <c r="F55" s="521">
        <v>8979.1549</v>
      </c>
      <c r="G55" s="522">
        <f t="shared" si="0"/>
        <v>61.92520620689655</v>
      </c>
      <c r="H55" s="523">
        <f t="shared" si="1"/>
        <v>99.76838777777776</v>
      </c>
      <c r="I55" s="507"/>
      <c r="J55" s="507"/>
    </row>
    <row r="56" spans="1:10" ht="15.75" outlineLevel="2">
      <c r="A56" s="519">
        <v>5600</v>
      </c>
      <c r="B56" s="520">
        <v>4341</v>
      </c>
      <c r="C56" s="520" t="s">
        <v>236</v>
      </c>
      <c r="D56" s="521">
        <v>27778</v>
      </c>
      <c r="E56" s="521">
        <v>17200</v>
      </c>
      <c r="F56" s="521">
        <v>17194.541100000002</v>
      </c>
      <c r="G56" s="522">
        <f t="shared" si="0"/>
        <v>61.89985276117792</v>
      </c>
      <c r="H56" s="523">
        <f t="shared" si="1"/>
        <v>99.96826220930234</v>
      </c>
      <c r="I56" s="507"/>
      <c r="J56" s="507"/>
    </row>
    <row r="57" spans="1:10" ht="15.75" outlineLevel="2">
      <c r="A57" s="519">
        <v>5600</v>
      </c>
      <c r="B57" s="520">
        <v>5311</v>
      </c>
      <c r="C57" s="520" t="s">
        <v>76</v>
      </c>
      <c r="D57" s="521">
        <v>30250</v>
      </c>
      <c r="E57" s="521">
        <v>2800</v>
      </c>
      <c r="F57" s="521">
        <v>2778.7607000000003</v>
      </c>
      <c r="G57" s="522">
        <f t="shared" si="0"/>
        <v>9.185985785123968</v>
      </c>
      <c r="H57" s="523">
        <f t="shared" si="1"/>
        <v>99.24145357142858</v>
      </c>
      <c r="I57" s="507"/>
      <c r="J57" s="507"/>
    </row>
    <row r="58" spans="1:10" ht="15.75" outlineLevel="2">
      <c r="A58" s="519">
        <v>5600</v>
      </c>
      <c r="B58" s="520">
        <v>6171</v>
      </c>
      <c r="C58" s="520" t="s">
        <v>6</v>
      </c>
      <c r="D58" s="521">
        <v>53734</v>
      </c>
      <c r="E58" s="521">
        <v>29700</v>
      </c>
      <c r="F58" s="521">
        <v>26312.2349</v>
      </c>
      <c r="G58" s="522">
        <f t="shared" si="0"/>
        <v>48.96757155618416</v>
      </c>
      <c r="H58" s="523">
        <f t="shared" si="1"/>
        <v>88.5933835016835</v>
      </c>
      <c r="I58" s="507"/>
      <c r="J58" s="507"/>
    </row>
    <row r="59" spans="1:10" ht="15.75" outlineLevel="2">
      <c r="A59" s="519">
        <v>5600</v>
      </c>
      <c r="B59" s="520">
        <v>6211</v>
      </c>
      <c r="C59" s="520" t="s">
        <v>100</v>
      </c>
      <c r="D59" s="521">
        <v>44133</v>
      </c>
      <c r="E59" s="521">
        <v>29530</v>
      </c>
      <c r="F59" s="521">
        <v>29527.372</v>
      </c>
      <c r="G59" s="522">
        <f t="shared" si="0"/>
        <v>66.90542677814787</v>
      </c>
      <c r="H59" s="523">
        <f t="shared" si="1"/>
        <v>99.99110057568575</v>
      </c>
      <c r="I59" s="507"/>
      <c r="J59" s="507"/>
    </row>
    <row r="60" spans="1:10" ht="15.75" outlineLevel="2">
      <c r="A60" s="519">
        <v>5600</v>
      </c>
      <c r="B60" s="520">
        <v>6409</v>
      </c>
      <c r="C60" s="520" t="s">
        <v>205</v>
      </c>
      <c r="D60" s="521">
        <v>21500</v>
      </c>
      <c r="E60" s="521">
        <v>349281</v>
      </c>
      <c r="F60" s="521">
        <v>11500</v>
      </c>
      <c r="G60" s="522">
        <f t="shared" si="0"/>
        <v>53.48837209302325</v>
      </c>
      <c r="H60" s="523">
        <f t="shared" si="1"/>
        <v>3.2924779761853635</v>
      </c>
      <c r="I60" s="507"/>
      <c r="J60" s="507"/>
    </row>
    <row r="61" spans="1:10" ht="16.5" outlineLevel="1" thickBot="1">
      <c r="A61" s="508">
        <v>5600</v>
      </c>
      <c r="B61" s="509"/>
      <c r="C61" s="510" t="s">
        <v>237</v>
      </c>
      <c r="D61" s="511">
        <f>SUBTOTAL(9,D16:D60)</f>
        <v>2975150</v>
      </c>
      <c r="E61" s="511">
        <f>SUBTOTAL(9,E16:E60)</f>
        <v>3055158</v>
      </c>
      <c r="F61" s="511">
        <f>SUBTOTAL(9,F16:F60)</f>
        <v>2305345.88879</v>
      </c>
      <c r="G61" s="512">
        <f t="shared" si="0"/>
        <v>77.48671121758568</v>
      </c>
      <c r="H61" s="513">
        <f t="shared" si="1"/>
        <v>75.4575013400289</v>
      </c>
      <c r="I61" s="507"/>
      <c r="J61" s="507"/>
    </row>
    <row r="62" spans="1:10" ht="15.75" outlineLevel="2">
      <c r="A62" s="519">
        <v>6100</v>
      </c>
      <c r="B62" s="520">
        <v>2140</v>
      </c>
      <c r="C62" s="520" t="s">
        <v>104</v>
      </c>
      <c r="D62" s="521"/>
      <c r="E62" s="521">
        <v>200</v>
      </c>
      <c r="F62" s="521">
        <v>195.4778</v>
      </c>
      <c r="G62" s="522"/>
      <c r="H62" s="523">
        <f t="shared" si="1"/>
        <v>97.7389</v>
      </c>
      <c r="I62" s="507"/>
      <c r="J62" s="507"/>
    </row>
    <row r="63" spans="1:10" ht="16.5" outlineLevel="1" thickBot="1">
      <c r="A63" s="508">
        <v>6100</v>
      </c>
      <c r="B63" s="509"/>
      <c r="C63" s="510" t="s">
        <v>238</v>
      </c>
      <c r="D63" s="511"/>
      <c r="E63" s="511">
        <f>SUBTOTAL(9,E62:E62)</f>
        <v>200</v>
      </c>
      <c r="F63" s="511">
        <f>SUBTOTAL(9,F62:F62)</f>
        <v>195.4778</v>
      </c>
      <c r="G63" s="512"/>
      <c r="H63" s="513">
        <f aca="true" t="shared" si="2" ref="H63:H85">+F63/E63*100</f>
        <v>97.7389</v>
      </c>
      <c r="I63" s="507"/>
      <c r="J63" s="507"/>
    </row>
    <row r="64" spans="1:10" ht="15.75" outlineLevel="2">
      <c r="A64" s="519">
        <v>6200</v>
      </c>
      <c r="B64" s="520">
        <v>3639</v>
      </c>
      <c r="C64" s="520" t="s">
        <v>228</v>
      </c>
      <c r="D64" s="521"/>
      <c r="E64" s="521">
        <v>20000</v>
      </c>
      <c r="F64" s="521">
        <v>20000</v>
      </c>
      <c r="G64" s="522"/>
      <c r="H64" s="523">
        <f t="shared" si="2"/>
        <v>100</v>
      </c>
      <c r="I64" s="507"/>
      <c r="J64" s="507"/>
    </row>
    <row r="65" spans="1:10" ht="16.5" outlineLevel="1" thickBot="1">
      <c r="A65" s="508">
        <v>6200</v>
      </c>
      <c r="B65" s="509"/>
      <c r="C65" s="510" t="s">
        <v>239</v>
      </c>
      <c r="D65" s="511"/>
      <c r="E65" s="511">
        <f>SUBTOTAL(9,E64:E64)</f>
        <v>20000</v>
      </c>
      <c r="F65" s="511">
        <f>SUBTOTAL(9,F64:F64)</f>
        <v>20000</v>
      </c>
      <c r="G65" s="512"/>
      <c r="H65" s="513">
        <f t="shared" si="2"/>
        <v>100</v>
      </c>
      <c r="I65" s="507"/>
      <c r="J65" s="507"/>
    </row>
    <row r="66" spans="1:10" ht="15.75" outlineLevel="2">
      <c r="A66" s="519">
        <v>6300</v>
      </c>
      <c r="B66" s="520">
        <v>3612</v>
      </c>
      <c r="C66" s="520" t="s">
        <v>240</v>
      </c>
      <c r="D66" s="521"/>
      <c r="E66" s="521">
        <v>19390</v>
      </c>
      <c r="F66" s="521">
        <v>19390</v>
      </c>
      <c r="G66" s="522"/>
      <c r="H66" s="523">
        <f t="shared" si="2"/>
        <v>100</v>
      </c>
      <c r="I66" s="507"/>
      <c r="J66" s="507"/>
    </row>
    <row r="67" spans="1:10" ht="15.75" outlineLevel="2">
      <c r="A67" s="519">
        <v>6300</v>
      </c>
      <c r="B67" s="520">
        <v>3619</v>
      </c>
      <c r="C67" s="520" t="s">
        <v>241</v>
      </c>
      <c r="D67" s="521"/>
      <c r="E67" s="521">
        <v>5140</v>
      </c>
      <c r="F67" s="521">
        <v>4070</v>
      </c>
      <c r="G67" s="522"/>
      <c r="H67" s="523">
        <f t="shared" si="2"/>
        <v>79.1828793774319</v>
      </c>
      <c r="I67" s="507"/>
      <c r="J67" s="507"/>
    </row>
    <row r="68" spans="1:10" ht="16.5" outlineLevel="1" thickBot="1">
      <c r="A68" s="508">
        <v>6300</v>
      </c>
      <c r="B68" s="509"/>
      <c r="C68" s="510" t="s">
        <v>242</v>
      </c>
      <c r="D68" s="511"/>
      <c r="E68" s="511">
        <f>SUBTOTAL(9,E66:E67)</f>
        <v>24530</v>
      </c>
      <c r="F68" s="511">
        <f>SUBTOTAL(9,F66:F67)</f>
        <v>23460</v>
      </c>
      <c r="G68" s="512"/>
      <c r="H68" s="513">
        <f t="shared" si="2"/>
        <v>95.63799429270281</v>
      </c>
      <c r="I68" s="507"/>
      <c r="J68" s="507"/>
    </row>
    <row r="69" spans="1:10" ht="15.75" outlineLevel="2">
      <c r="A69" s="519">
        <v>6600</v>
      </c>
      <c r="B69" s="520">
        <v>3612</v>
      </c>
      <c r="C69" s="520" t="s">
        <v>31</v>
      </c>
      <c r="D69" s="521"/>
      <c r="E69" s="521">
        <v>26444</v>
      </c>
      <c r="F69" s="521">
        <v>26443.58745</v>
      </c>
      <c r="G69" s="522"/>
      <c r="H69" s="523">
        <f t="shared" si="2"/>
        <v>99.9984399107548</v>
      </c>
      <c r="I69" s="507"/>
      <c r="J69" s="507"/>
    </row>
    <row r="70" spans="1:10" ht="15.75" outlineLevel="2">
      <c r="A70" s="519">
        <v>6600</v>
      </c>
      <c r="B70" s="520">
        <v>6171</v>
      </c>
      <c r="C70" s="520" t="s">
        <v>6</v>
      </c>
      <c r="D70" s="521"/>
      <c r="E70" s="521">
        <v>20569</v>
      </c>
      <c r="F70" s="521">
        <v>20568.406899999998</v>
      </c>
      <c r="G70" s="522"/>
      <c r="H70" s="523">
        <f t="shared" si="2"/>
        <v>99.99711653459087</v>
      </c>
      <c r="I70" s="507"/>
      <c r="J70" s="507"/>
    </row>
    <row r="71" spans="1:10" ht="16.5" outlineLevel="1" thickBot="1">
      <c r="A71" s="508">
        <v>6600</v>
      </c>
      <c r="B71" s="509"/>
      <c r="C71" s="510" t="s">
        <v>243</v>
      </c>
      <c r="D71" s="511"/>
      <c r="E71" s="511">
        <f>SUBTOTAL(9,E69:E70)</f>
        <v>47013</v>
      </c>
      <c r="F71" s="511">
        <f>SUBTOTAL(9,F69:F70)</f>
        <v>47011.99434999999</v>
      </c>
      <c r="G71" s="512"/>
      <c r="H71" s="513">
        <f t="shared" si="2"/>
        <v>99.99786091081188</v>
      </c>
      <c r="I71" s="507"/>
      <c r="J71" s="507"/>
    </row>
    <row r="72" spans="1:10" ht="15.75" outlineLevel="2">
      <c r="A72" s="519">
        <v>7200</v>
      </c>
      <c r="B72" s="520">
        <v>4349</v>
      </c>
      <c r="C72" s="520" t="s">
        <v>244</v>
      </c>
      <c r="D72" s="521">
        <v>1050</v>
      </c>
      <c r="E72" s="521">
        <v>1050</v>
      </c>
      <c r="F72" s="521">
        <v>1030</v>
      </c>
      <c r="G72" s="522">
        <f>+F72/D72*100</f>
        <v>98.09523809523809</v>
      </c>
      <c r="H72" s="523">
        <f t="shared" si="2"/>
        <v>98.09523809523809</v>
      </c>
      <c r="I72" s="507"/>
      <c r="J72" s="507"/>
    </row>
    <row r="73" spans="1:10" ht="16.5" outlineLevel="1" thickBot="1">
      <c r="A73" s="508">
        <v>7200</v>
      </c>
      <c r="B73" s="509"/>
      <c r="C73" s="510" t="s">
        <v>245</v>
      </c>
      <c r="D73" s="511">
        <f>SUBTOTAL(9,D72:D72)</f>
        <v>1050</v>
      </c>
      <c r="E73" s="511">
        <f>SUBTOTAL(9,E72:E72)</f>
        <v>1050</v>
      </c>
      <c r="F73" s="511">
        <f>SUBTOTAL(9,F72:F72)</f>
        <v>1030</v>
      </c>
      <c r="G73" s="512">
        <f>+F73/D73*100</f>
        <v>98.09523809523809</v>
      </c>
      <c r="H73" s="513">
        <f t="shared" si="2"/>
        <v>98.09523809523809</v>
      </c>
      <c r="I73" s="507"/>
      <c r="J73" s="507"/>
    </row>
    <row r="74" spans="1:10" ht="15.75" outlineLevel="2">
      <c r="A74" s="519">
        <v>7300</v>
      </c>
      <c r="B74" s="520">
        <v>3314</v>
      </c>
      <c r="C74" s="520" t="s">
        <v>172</v>
      </c>
      <c r="D74" s="521"/>
      <c r="E74" s="521">
        <v>45</v>
      </c>
      <c r="F74" s="521">
        <v>45</v>
      </c>
      <c r="G74" s="522"/>
      <c r="H74" s="523">
        <f t="shared" si="2"/>
        <v>100</v>
      </c>
      <c r="I74" s="507"/>
      <c r="J74" s="507"/>
    </row>
    <row r="75" spans="1:10" ht="15.75" outlineLevel="2">
      <c r="A75" s="519">
        <v>7300</v>
      </c>
      <c r="B75" s="520">
        <v>3326</v>
      </c>
      <c r="C75" s="520" t="s">
        <v>220</v>
      </c>
      <c r="D75" s="521"/>
      <c r="E75" s="521">
        <v>400</v>
      </c>
      <c r="F75" s="521">
        <v>400</v>
      </c>
      <c r="G75" s="522"/>
      <c r="H75" s="523">
        <f t="shared" si="2"/>
        <v>100</v>
      </c>
      <c r="I75" s="507"/>
      <c r="J75" s="507"/>
    </row>
    <row r="76" spans="1:10" ht="16.5" outlineLevel="1" thickBot="1">
      <c r="A76" s="508">
        <v>7300</v>
      </c>
      <c r="B76" s="509"/>
      <c r="C76" s="510" t="s">
        <v>246</v>
      </c>
      <c r="D76" s="511"/>
      <c r="E76" s="511">
        <f>SUBTOTAL(9,E74:E75)</f>
        <v>445</v>
      </c>
      <c r="F76" s="511">
        <f>SUBTOTAL(9,F74:F75)</f>
        <v>445</v>
      </c>
      <c r="G76" s="512"/>
      <c r="H76" s="513">
        <f t="shared" si="2"/>
        <v>100</v>
      </c>
      <c r="I76" s="507"/>
      <c r="J76" s="507"/>
    </row>
    <row r="77" spans="1:10" ht="15.75" outlineLevel="2">
      <c r="A77" s="519">
        <v>7400</v>
      </c>
      <c r="B77" s="520">
        <v>3419</v>
      </c>
      <c r="C77" s="520" t="s">
        <v>221</v>
      </c>
      <c r="D77" s="521"/>
      <c r="E77" s="521">
        <v>5266</v>
      </c>
      <c r="F77" s="521">
        <v>5190.53454</v>
      </c>
      <c r="G77" s="522"/>
      <c r="H77" s="523">
        <f t="shared" si="2"/>
        <v>98.56693011773642</v>
      </c>
      <c r="I77" s="507"/>
      <c r="J77" s="507"/>
    </row>
    <row r="78" spans="1:10" ht="15.75" outlineLevel="2">
      <c r="A78" s="519">
        <v>7400</v>
      </c>
      <c r="B78" s="520">
        <v>3639</v>
      </c>
      <c r="C78" s="520" t="s">
        <v>228</v>
      </c>
      <c r="D78" s="521"/>
      <c r="E78" s="521">
        <v>150</v>
      </c>
      <c r="F78" s="521">
        <v>149.91920000000002</v>
      </c>
      <c r="G78" s="522"/>
      <c r="H78" s="523">
        <f t="shared" si="2"/>
        <v>99.94613333333334</v>
      </c>
      <c r="I78" s="507"/>
      <c r="J78" s="507"/>
    </row>
    <row r="79" spans="1:10" ht="16.5" outlineLevel="1" thickBot="1">
      <c r="A79" s="508">
        <v>7400</v>
      </c>
      <c r="B79" s="509"/>
      <c r="C79" s="510" t="s">
        <v>247</v>
      </c>
      <c r="D79" s="511"/>
      <c r="E79" s="511">
        <f>SUBTOTAL(9,E77:E78)</f>
        <v>5416</v>
      </c>
      <c r="F79" s="511">
        <f>SUBTOTAL(9,F77:F78)</f>
        <v>5340.45374</v>
      </c>
      <c r="G79" s="512"/>
      <c r="H79" s="513">
        <f t="shared" si="2"/>
        <v>98.60512813884785</v>
      </c>
      <c r="I79" s="507"/>
      <c r="J79" s="507"/>
    </row>
    <row r="80" spans="1:10" ht="15.75" outlineLevel="2">
      <c r="A80" s="519">
        <v>7500</v>
      </c>
      <c r="B80" s="520">
        <v>3322</v>
      </c>
      <c r="C80" s="520" t="s">
        <v>82</v>
      </c>
      <c r="D80" s="521"/>
      <c r="E80" s="521">
        <v>400</v>
      </c>
      <c r="F80" s="521">
        <v>400</v>
      </c>
      <c r="G80" s="522"/>
      <c r="H80" s="523">
        <f t="shared" si="2"/>
        <v>100</v>
      </c>
      <c r="I80" s="507"/>
      <c r="J80" s="507"/>
    </row>
    <row r="81" spans="1:10" ht="16.5" outlineLevel="1" thickBot="1">
      <c r="A81" s="508">
        <v>7500</v>
      </c>
      <c r="B81" s="509"/>
      <c r="C81" s="510" t="s">
        <v>248</v>
      </c>
      <c r="D81" s="511"/>
      <c r="E81" s="511">
        <f>SUBTOTAL(9,E80:E80)</f>
        <v>400</v>
      </c>
      <c r="F81" s="511">
        <f>SUBTOTAL(9,F80:F80)</f>
        <v>400</v>
      </c>
      <c r="G81" s="512"/>
      <c r="H81" s="513">
        <f t="shared" si="2"/>
        <v>100</v>
      </c>
      <c r="I81" s="507"/>
      <c r="J81" s="507"/>
    </row>
    <row r="82" spans="1:10" ht="15.75" outlineLevel="2">
      <c r="A82" s="519">
        <v>8200</v>
      </c>
      <c r="B82" s="520">
        <v>5311</v>
      </c>
      <c r="C82" s="520" t="s">
        <v>76</v>
      </c>
      <c r="D82" s="521">
        <v>9000</v>
      </c>
      <c r="E82" s="521">
        <v>17000</v>
      </c>
      <c r="F82" s="521">
        <v>16973.61656</v>
      </c>
      <c r="G82" s="522">
        <f>+F82/D82*100</f>
        <v>188.59573955555553</v>
      </c>
      <c r="H82" s="523">
        <f t="shared" si="2"/>
        <v>99.84480329411764</v>
      </c>
      <c r="I82" s="507"/>
      <c r="J82" s="507"/>
    </row>
    <row r="83" spans="1:10" ht="16.5" outlineLevel="1" thickBot="1">
      <c r="A83" s="508">
        <v>8200</v>
      </c>
      <c r="B83" s="509"/>
      <c r="C83" s="510" t="s">
        <v>249</v>
      </c>
      <c r="D83" s="511">
        <f>SUBTOTAL(9,D82:D82)</f>
        <v>9000</v>
      </c>
      <c r="E83" s="511">
        <f>SUBTOTAL(9,E82:E82)</f>
        <v>17000</v>
      </c>
      <c r="F83" s="511">
        <f>SUBTOTAL(9,F82:F82)</f>
        <v>16973.61656</v>
      </c>
      <c r="G83" s="512">
        <f>+F83/D83*100</f>
        <v>188.59573955555553</v>
      </c>
      <c r="H83" s="513">
        <f t="shared" si="2"/>
        <v>99.84480329411764</v>
      </c>
      <c r="I83" s="507"/>
      <c r="J83" s="507"/>
    </row>
    <row r="84" spans="1:10" ht="15.75" outlineLevel="2">
      <c r="A84" s="519">
        <v>8300</v>
      </c>
      <c r="B84" s="520">
        <v>6211</v>
      </c>
      <c r="C84" s="520" t="s">
        <v>100</v>
      </c>
      <c r="D84" s="521">
        <v>600</v>
      </c>
      <c r="E84" s="521">
        <v>600</v>
      </c>
      <c r="F84" s="521">
        <v>606.5535</v>
      </c>
      <c r="G84" s="522">
        <f>+F84/D84*100</f>
        <v>101.09224999999999</v>
      </c>
      <c r="H84" s="523">
        <f t="shared" si="2"/>
        <v>101.09224999999999</v>
      </c>
      <c r="I84" s="507"/>
      <c r="J84" s="507"/>
    </row>
    <row r="85" spans="1:10" ht="16.5" outlineLevel="1" thickBot="1">
      <c r="A85" s="508">
        <v>8300</v>
      </c>
      <c r="B85" s="509"/>
      <c r="C85" s="510" t="s">
        <v>250</v>
      </c>
      <c r="D85" s="511">
        <f>SUBTOTAL(9,D84:D84)</f>
        <v>600</v>
      </c>
      <c r="E85" s="511">
        <f>SUBTOTAL(9,E84:E84)</f>
        <v>600</v>
      </c>
      <c r="F85" s="511">
        <f>SUBTOTAL(9,F84:F84)</f>
        <v>606.5535</v>
      </c>
      <c r="G85" s="512">
        <f>+F85/D85*100</f>
        <v>101.09224999999999</v>
      </c>
      <c r="H85" s="513">
        <f t="shared" si="2"/>
        <v>101.09224999999999</v>
      </c>
      <c r="I85" s="507"/>
      <c r="J85" s="507"/>
    </row>
    <row r="86" spans="1:10" ht="19.5" thickBot="1">
      <c r="A86" s="524" t="s">
        <v>251</v>
      </c>
      <c r="B86" s="525"/>
      <c r="C86" s="525"/>
      <c r="D86" s="526">
        <f>SUBTOTAL(9,D2:D84)</f>
        <v>3085300</v>
      </c>
      <c r="E86" s="526">
        <f>SUBTOTAL(9,E2:E84)</f>
        <v>3748383</v>
      </c>
      <c r="F86" s="526">
        <f>SUBTOTAL(9,F2:F84)</f>
        <v>2974530.0647999994</v>
      </c>
      <c r="G86" s="527">
        <f>+F86/D86*100</f>
        <v>96.409751557385</v>
      </c>
      <c r="H86" s="528">
        <f>+F86/E86*100</f>
        <v>79.35501961245689</v>
      </c>
      <c r="I86" s="507"/>
      <c r="J86" s="507"/>
    </row>
    <row r="87" spans="1:10" ht="15.75">
      <c r="A87" s="529"/>
      <c r="B87" s="529"/>
      <c r="C87" s="529"/>
      <c r="D87" s="529"/>
      <c r="E87" s="529"/>
      <c r="F87" s="529"/>
      <c r="G87" s="529"/>
      <c r="H87" s="529"/>
      <c r="I87" s="529"/>
      <c r="J87" s="507"/>
    </row>
    <row r="88" spans="1:10" ht="15.75">
      <c r="A88" s="529"/>
      <c r="B88" s="529"/>
      <c r="C88" s="529"/>
      <c r="D88" s="529"/>
      <c r="E88" s="529"/>
      <c r="F88" s="529"/>
      <c r="G88" s="529"/>
      <c r="H88" s="529"/>
      <c r="I88" s="529"/>
      <c r="J88" s="507"/>
    </row>
    <row r="89" spans="1:10" ht="15.75">
      <c r="A89" s="529"/>
      <c r="B89" s="529"/>
      <c r="C89" s="529"/>
      <c r="D89" s="529"/>
      <c r="E89" s="529"/>
      <c r="F89" s="529"/>
      <c r="G89" s="529"/>
      <c r="H89" s="529"/>
      <c r="I89" s="529"/>
      <c r="J89" s="507"/>
    </row>
    <row r="90" spans="1:10" ht="15.75">
      <c r="A90" s="529"/>
      <c r="B90" s="529"/>
      <c r="C90" s="529"/>
      <c r="D90" s="529"/>
      <c r="E90" s="529"/>
      <c r="F90" s="529"/>
      <c r="G90" s="529"/>
      <c r="H90" s="529"/>
      <c r="I90" s="529"/>
      <c r="J90" s="507"/>
    </row>
    <row r="91" spans="1:10" ht="15.75">
      <c r="A91" s="529"/>
      <c r="B91" s="529"/>
      <c r="C91" s="529"/>
      <c r="D91" s="529"/>
      <c r="E91" s="529"/>
      <c r="F91" s="529"/>
      <c r="G91" s="529"/>
      <c r="H91" s="529"/>
      <c r="I91" s="529"/>
      <c r="J91" s="507"/>
    </row>
    <row r="92" spans="1:10" ht="15.75">
      <c r="A92" s="529"/>
      <c r="B92" s="529"/>
      <c r="C92" s="529"/>
      <c r="D92" s="529"/>
      <c r="E92" s="529"/>
      <c r="F92" s="529"/>
      <c r="G92" s="529"/>
      <c r="H92" s="529"/>
      <c r="I92" s="529"/>
      <c r="J92" s="507"/>
    </row>
    <row r="93" spans="1:10" ht="15.75">
      <c r="A93" s="529"/>
      <c r="B93" s="529"/>
      <c r="C93" s="529"/>
      <c r="D93" s="529"/>
      <c r="E93" s="529"/>
      <c r="F93" s="529"/>
      <c r="G93" s="529"/>
      <c r="H93" s="529"/>
      <c r="I93" s="529"/>
      <c r="J93" s="507"/>
    </row>
    <row r="94" spans="1:10" ht="15.75">
      <c r="A94" s="529"/>
      <c r="B94" s="529"/>
      <c r="C94" s="529"/>
      <c r="D94" s="529"/>
      <c r="E94" s="529"/>
      <c r="F94" s="529"/>
      <c r="G94" s="529"/>
      <c r="H94" s="529"/>
      <c r="I94" s="529"/>
      <c r="J94" s="507"/>
    </row>
    <row r="95" spans="1:10" ht="15.75">
      <c r="A95" s="529"/>
      <c r="B95" s="529"/>
      <c r="C95" s="529"/>
      <c r="D95" s="529"/>
      <c r="E95" s="529"/>
      <c r="F95" s="529"/>
      <c r="G95" s="529"/>
      <c r="H95" s="529"/>
      <c r="I95" s="529"/>
      <c r="J95" s="507"/>
    </row>
    <row r="96" spans="1:10" ht="15.75">
      <c r="A96" s="529"/>
      <c r="B96" s="529"/>
      <c r="C96" s="529"/>
      <c r="D96" s="529"/>
      <c r="E96" s="529"/>
      <c r="F96" s="529"/>
      <c r="G96" s="529"/>
      <c r="H96" s="529"/>
      <c r="I96" s="529"/>
      <c r="J96" s="507"/>
    </row>
    <row r="97" spans="1:10" ht="15.75">
      <c r="A97" s="529"/>
      <c r="B97" s="529"/>
      <c r="C97" s="529"/>
      <c r="D97" s="529"/>
      <c r="E97" s="529"/>
      <c r="F97" s="529"/>
      <c r="G97" s="529"/>
      <c r="H97" s="529"/>
      <c r="I97" s="529"/>
      <c r="J97" s="507"/>
    </row>
    <row r="98" spans="1:10" ht="15.75">
      <c r="A98" s="529"/>
      <c r="B98" s="529"/>
      <c r="C98" s="529"/>
      <c r="D98" s="529"/>
      <c r="E98" s="529"/>
      <c r="F98" s="529"/>
      <c r="G98" s="529"/>
      <c r="H98" s="529"/>
      <c r="I98" s="529"/>
      <c r="J98" s="507"/>
    </row>
    <row r="99" spans="1:10" ht="15.75">
      <c r="A99" s="529"/>
      <c r="B99" s="529"/>
      <c r="C99" s="529"/>
      <c r="D99" s="529"/>
      <c r="E99" s="529"/>
      <c r="F99" s="529"/>
      <c r="G99" s="529"/>
      <c r="H99" s="529"/>
      <c r="I99" s="529"/>
      <c r="J99" s="507"/>
    </row>
    <row r="100" spans="1:10" ht="15.75">
      <c r="A100" s="529"/>
      <c r="B100" s="529"/>
      <c r="C100" s="529"/>
      <c r="D100" s="529"/>
      <c r="E100" s="529"/>
      <c r="F100" s="529"/>
      <c r="G100" s="529"/>
      <c r="H100" s="529"/>
      <c r="I100" s="529"/>
      <c r="J100" s="507"/>
    </row>
    <row r="101" spans="1:10" ht="15.75">
      <c r="A101" s="529"/>
      <c r="B101" s="529"/>
      <c r="C101" s="529"/>
      <c r="D101" s="529"/>
      <c r="E101" s="529"/>
      <c r="F101" s="529"/>
      <c r="G101" s="529"/>
      <c r="H101" s="529"/>
      <c r="I101" s="529"/>
      <c r="J101" s="507"/>
    </row>
    <row r="102" spans="1:10" ht="15.75">
      <c r="A102" s="529"/>
      <c r="B102" s="529"/>
      <c r="C102" s="529"/>
      <c r="D102" s="529"/>
      <c r="E102" s="529"/>
      <c r="F102" s="529"/>
      <c r="G102" s="529"/>
      <c r="H102" s="529"/>
      <c r="I102" s="529"/>
      <c r="J102" s="507"/>
    </row>
    <row r="103" spans="1:10" ht="15.75">
      <c r="A103" s="529"/>
      <c r="B103" s="529"/>
      <c r="C103" s="529"/>
      <c r="D103" s="529"/>
      <c r="E103" s="529"/>
      <c r="F103" s="529"/>
      <c r="G103" s="529"/>
      <c r="H103" s="529"/>
      <c r="I103" s="529"/>
      <c r="J103" s="507"/>
    </row>
    <row r="104" spans="1:10" ht="15.75">
      <c r="A104" s="529"/>
      <c r="B104" s="529"/>
      <c r="C104" s="529"/>
      <c r="D104" s="529"/>
      <c r="E104" s="529"/>
      <c r="F104" s="529"/>
      <c r="G104" s="529"/>
      <c r="H104" s="529"/>
      <c r="I104" s="529"/>
      <c r="J104" s="507"/>
    </row>
    <row r="105" spans="1:10" ht="15.75">
      <c r="A105" s="529"/>
      <c r="B105" s="529"/>
      <c r="C105" s="529"/>
      <c r="D105" s="529"/>
      <c r="E105" s="529"/>
      <c r="F105" s="529"/>
      <c r="G105" s="529"/>
      <c r="H105" s="529"/>
      <c r="J105" s="507"/>
    </row>
    <row r="106" spans="1:10" ht="15.75">
      <c r="A106" s="529"/>
      <c r="B106" s="529"/>
      <c r="C106" s="529"/>
      <c r="D106" s="529"/>
      <c r="E106" s="529"/>
      <c r="F106" s="529"/>
      <c r="G106" s="529"/>
      <c r="H106" s="529"/>
      <c r="J106" s="507"/>
    </row>
    <row r="107" spans="1:8" ht="15.75">
      <c r="A107" s="529"/>
      <c r="B107" s="529"/>
      <c r="C107" s="529"/>
      <c r="D107" s="529"/>
      <c r="E107" s="529"/>
      <c r="F107" s="529"/>
      <c r="G107" s="529"/>
      <c r="H107" s="529"/>
    </row>
    <row r="108" spans="1:8" ht="15.75">
      <c r="A108" s="529"/>
      <c r="B108" s="529"/>
      <c r="C108" s="529"/>
      <c r="D108" s="529"/>
      <c r="E108" s="529"/>
      <c r="F108" s="529"/>
      <c r="G108" s="529"/>
      <c r="H108" s="529"/>
    </row>
    <row r="109" spans="1:8" ht="15.75">
      <c r="A109" s="529"/>
      <c r="B109" s="529"/>
      <c r="C109" s="529"/>
      <c r="D109" s="529"/>
      <c r="E109" s="529"/>
      <c r="F109" s="529"/>
      <c r="G109" s="529"/>
      <c r="H109" s="529"/>
    </row>
    <row r="110" spans="1:8" ht="15.75">
      <c r="A110" s="529"/>
      <c r="B110" s="529"/>
      <c r="C110" s="529"/>
      <c r="D110" s="529"/>
      <c r="E110" s="529"/>
      <c r="F110" s="529"/>
      <c r="G110" s="529"/>
      <c r="H110" s="529"/>
    </row>
    <row r="111" spans="1:8" ht="15.75">
      <c r="A111" s="529"/>
      <c r="B111" s="529"/>
      <c r="C111" s="529"/>
      <c r="D111" s="529"/>
      <c r="E111" s="529"/>
      <c r="F111" s="529"/>
      <c r="G111" s="529"/>
      <c r="H111" s="529"/>
    </row>
    <row r="112" spans="1:8" ht="15.75">
      <c r="A112" s="529"/>
      <c r="B112" s="529"/>
      <c r="C112" s="529"/>
      <c r="D112" s="529"/>
      <c r="E112" s="529"/>
      <c r="F112" s="529"/>
      <c r="G112" s="529"/>
      <c r="H112" s="529"/>
    </row>
    <row r="113" spans="1:8" ht="15.75">
      <c r="A113" s="529"/>
      <c r="B113" s="529"/>
      <c r="C113" s="529"/>
      <c r="D113" s="529"/>
      <c r="E113" s="529"/>
      <c r="F113" s="529"/>
      <c r="G113" s="529"/>
      <c r="H113" s="529"/>
    </row>
    <row r="114" spans="1:8" ht="15.75">
      <c r="A114" s="529"/>
      <c r="B114" s="529"/>
      <c r="C114" s="529"/>
      <c r="D114" s="529"/>
      <c r="E114" s="529"/>
      <c r="F114" s="529"/>
      <c r="G114" s="529"/>
      <c r="H114" s="529"/>
    </row>
    <row r="115" spans="1:8" ht="15.75">
      <c r="A115" s="529"/>
      <c r="B115" s="529"/>
      <c r="C115" s="529"/>
      <c r="D115" s="529"/>
      <c r="E115" s="529"/>
      <c r="F115" s="529"/>
      <c r="G115" s="529"/>
      <c r="H115" s="529"/>
    </row>
    <row r="116" spans="1:8" ht="15.75">
      <c r="A116" s="529"/>
      <c r="B116" s="529"/>
      <c r="C116" s="529"/>
      <c r="D116" s="529"/>
      <c r="E116" s="529"/>
      <c r="F116" s="529"/>
      <c r="G116" s="529"/>
      <c r="H116" s="529"/>
    </row>
    <row r="117" spans="1:8" ht="15.75">
      <c r="A117" s="529"/>
      <c r="B117" s="529"/>
      <c r="C117" s="529"/>
      <c r="D117" s="529"/>
      <c r="E117" s="529"/>
      <c r="F117" s="529"/>
      <c r="G117" s="529"/>
      <c r="H117" s="529"/>
    </row>
    <row r="118" spans="1:8" ht="15.75">
      <c r="A118" s="529"/>
      <c r="B118" s="529"/>
      <c r="C118" s="529"/>
      <c r="D118" s="529"/>
      <c r="E118" s="529"/>
      <c r="F118" s="529"/>
      <c r="G118" s="529"/>
      <c r="H118" s="529"/>
    </row>
    <row r="119" spans="1:8" ht="15.75">
      <c r="A119" s="529"/>
      <c r="B119" s="529"/>
      <c r="C119" s="529"/>
      <c r="D119" s="529"/>
      <c r="E119" s="529"/>
      <c r="F119" s="529"/>
      <c r="G119" s="529"/>
      <c r="H119" s="529"/>
    </row>
    <row r="120" spans="1:8" ht="15.75">
      <c r="A120" s="529"/>
      <c r="B120" s="529"/>
      <c r="C120" s="529"/>
      <c r="D120" s="529"/>
      <c r="E120" s="529"/>
      <c r="F120" s="529"/>
      <c r="G120" s="529"/>
      <c r="H120" s="529"/>
    </row>
    <row r="121" spans="1:8" ht="15.75">
      <c r="A121" s="529"/>
      <c r="B121" s="529"/>
      <c r="C121" s="529"/>
      <c r="D121" s="529"/>
      <c r="E121" s="529"/>
      <c r="F121" s="529"/>
      <c r="G121" s="529"/>
      <c r="H121" s="529"/>
    </row>
    <row r="122" spans="1:8" ht="15.75">
      <c r="A122" s="529"/>
      <c r="B122" s="529"/>
      <c r="C122" s="529"/>
      <c r="D122" s="529"/>
      <c r="E122" s="529"/>
      <c r="F122" s="529"/>
      <c r="G122" s="529"/>
      <c r="H122" s="529"/>
    </row>
    <row r="123" spans="1:8" ht="15.75">
      <c r="A123" s="529"/>
      <c r="B123" s="529"/>
      <c r="C123" s="529"/>
      <c r="D123" s="529"/>
      <c r="E123" s="529"/>
      <c r="F123" s="529"/>
      <c r="G123" s="529"/>
      <c r="H123" s="529"/>
    </row>
    <row r="124" spans="1:8" ht="15.75">
      <c r="A124" s="529"/>
      <c r="B124" s="529"/>
      <c r="C124" s="529"/>
      <c r="D124" s="529"/>
      <c r="E124" s="529"/>
      <c r="F124" s="529"/>
      <c r="G124" s="529"/>
      <c r="H124" s="529"/>
    </row>
    <row r="125" spans="1:8" ht="15.75">
      <c r="A125" s="529"/>
      <c r="B125" s="529"/>
      <c r="C125" s="529"/>
      <c r="D125" s="529"/>
      <c r="E125" s="529"/>
      <c r="F125" s="529"/>
      <c r="G125" s="529"/>
      <c r="H125" s="529"/>
    </row>
    <row r="126" spans="1:8" ht="15.75">
      <c r="A126" s="529"/>
      <c r="B126" s="529"/>
      <c r="C126" s="529"/>
      <c r="D126" s="529"/>
      <c r="E126" s="529"/>
      <c r="F126" s="529"/>
      <c r="G126" s="529"/>
      <c r="H126" s="529"/>
    </row>
    <row r="127" spans="1:8" ht="15.75">
      <c r="A127" s="529"/>
      <c r="B127" s="529"/>
      <c r="C127" s="529"/>
      <c r="D127" s="529"/>
      <c r="E127" s="529"/>
      <c r="F127" s="529"/>
      <c r="G127" s="529"/>
      <c r="H127" s="529"/>
    </row>
    <row r="128" spans="1:8" ht="15.75">
      <c r="A128" s="529"/>
      <c r="B128" s="529"/>
      <c r="C128" s="529"/>
      <c r="D128" s="529"/>
      <c r="E128" s="529"/>
      <c r="F128" s="529"/>
      <c r="G128" s="529"/>
      <c r="H128" s="529"/>
    </row>
    <row r="129" spans="1:8" ht="15.75">
      <c r="A129" s="529"/>
      <c r="B129" s="529"/>
      <c r="C129" s="529"/>
      <c r="D129" s="529"/>
      <c r="E129" s="529"/>
      <c r="F129" s="529"/>
      <c r="G129" s="529"/>
      <c r="H129" s="529"/>
    </row>
    <row r="130" spans="1:8" ht="15.75">
      <c r="A130" s="529"/>
      <c r="B130" s="529"/>
      <c r="C130" s="529"/>
      <c r="D130" s="529"/>
      <c r="E130" s="529"/>
      <c r="F130" s="529"/>
      <c r="G130" s="529"/>
      <c r="H130" s="529"/>
    </row>
    <row r="131" spans="1:8" ht="15.75">
      <c r="A131" s="529"/>
      <c r="B131" s="529"/>
      <c r="C131" s="529"/>
      <c r="D131" s="529"/>
      <c r="E131" s="529"/>
      <c r="F131" s="529"/>
      <c r="G131" s="529"/>
      <c r="H131" s="529"/>
    </row>
    <row r="132" spans="1:8" ht="15.75">
      <c r="A132" s="529"/>
      <c r="B132" s="529"/>
      <c r="C132" s="529"/>
      <c r="D132" s="529"/>
      <c r="E132" s="529"/>
      <c r="F132" s="529"/>
      <c r="G132" s="529"/>
      <c r="H132" s="529"/>
    </row>
    <row r="133" spans="1:8" ht="15.75">
      <c r="A133" s="529"/>
      <c r="B133" s="529"/>
      <c r="C133" s="529"/>
      <c r="D133" s="529"/>
      <c r="E133" s="529"/>
      <c r="F133" s="529"/>
      <c r="G133" s="529"/>
      <c r="H133" s="529"/>
    </row>
    <row r="134" spans="1:8" ht="15.75">
      <c r="A134" s="529"/>
      <c r="B134" s="529"/>
      <c r="C134" s="529"/>
      <c r="D134" s="529"/>
      <c r="E134" s="529"/>
      <c r="F134" s="529"/>
      <c r="G134" s="529"/>
      <c r="H134" s="529"/>
    </row>
    <row r="135" spans="1:8" ht="15.75">
      <c r="A135" s="529"/>
      <c r="B135" s="529"/>
      <c r="C135" s="529"/>
      <c r="D135" s="529"/>
      <c r="E135" s="529"/>
      <c r="F135" s="529"/>
      <c r="G135" s="529"/>
      <c r="H135" s="529"/>
    </row>
    <row r="136" spans="1:8" ht="15.75">
      <c r="A136" s="529"/>
      <c r="B136" s="529"/>
      <c r="C136" s="529"/>
      <c r="D136" s="529"/>
      <c r="E136" s="529"/>
      <c r="F136" s="529"/>
      <c r="G136" s="529"/>
      <c r="H136" s="529"/>
    </row>
    <row r="137" spans="1:8" ht="15.75">
      <c r="A137" s="529"/>
      <c r="B137" s="529"/>
      <c r="C137" s="529"/>
      <c r="D137" s="529"/>
      <c r="E137" s="529"/>
      <c r="F137" s="529"/>
      <c r="G137" s="529"/>
      <c r="H137" s="529"/>
    </row>
    <row r="138" spans="1:8" ht="15.75">
      <c r="A138" s="529"/>
      <c r="B138" s="529"/>
      <c r="C138" s="529"/>
      <c r="D138" s="529"/>
      <c r="E138" s="529"/>
      <c r="F138" s="529"/>
      <c r="G138" s="529"/>
      <c r="H138" s="529"/>
    </row>
    <row r="139" spans="1:8" ht="15.75">
      <c r="A139" s="529"/>
      <c r="B139" s="529"/>
      <c r="C139" s="529"/>
      <c r="D139" s="529"/>
      <c r="E139" s="529"/>
      <c r="F139" s="529"/>
      <c r="G139" s="529"/>
      <c r="H139" s="529"/>
    </row>
    <row r="140" spans="1:8" ht="15.75">
      <c r="A140" s="529"/>
      <c r="B140" s="529"/>
      <c r="C140" s="529"/>
      <c r="D140" s="529"/>
      <c r="E140" s="529"/>
      <c r="F140" s="529"/>
      <c r="G140" s="529"/>
      <c r="H140" s="529"/>
    </row>
    <row r="141" spans="1:8" ht="15.75">
      <c r="A141" s="529"/>
      <c r="B141" s="529"/>
      <c r="C141" s="529"/>
      <c r="D141" s="529"/>
      <c r="E141" s="529"/>
      <c r="F141" s="529"/>
      <c r="G141" s="529"/>
      <c r="H141" s="529"/>
    </row>
    <row r="142" spans="1:8" ht="15.75">
      <c r="A142" s="529"/>
      <c r="B142" s="529"/>
      <c r="C142" s="529"/>
      <c r="D142" s="529"/>
      <c r="E142" s="529"/>
      <c r="F142" s="529"/>
      <c r="G142" s="529"/>
      <c r="H142" s="529"/>
    </row>
    <row r="143" spans="1:8" ht="15.75">
      <c r="A143" s="529"/>
      <c r="B143" s="529"/>
      <c r="C143" s="529"/>
      <c r="D143" s="529"/>
      <c r="E143" s="529"/>
      <c r="F143" s="529"/>
      <c r="G143" s="529"/>
      <c r="H143" s="529"/>
    </row>
    <row r="144" spans="1:8" ht="15.75">
      <c r="A144" s="529"/>
      <c r="B144" s="529"/>
      <c r="C144" s="529"/>
      <c r="D144" s="529"/>
      <c r="E144" s="529"/>
      <c r="F144" s="529"/>
      <c r="G144" s="529"/>
      <c r="H144" s="529"/>
    </row>
    <row r="145" spans="1:8" ht="15.75">
      <c r="A145" s="529"/>
      <c r="B145" s="529"/>
      <c r="C145" s="529"/>
      <c r="D145" s="529"/>
      <c r="E145" s="529"/>
      <c r="F145" s="529"/>
      <c r="G145" s="529"/>
      <c r="H145" s="529"/>
    </row>
    <row r="146" spans="1:8" ht="15.75">
      <c r="A146" s="529"/>
      <c r="B146" s="529"/>
      <c r="C146" s="529"/>
      <c r="D146" s="529"/>
      <c r="E146" s="529"/>
      <c r="F146" s="529"/>
      <c r="G146" s="529"/>
      <c r="H146" s="529"/>
    </row>
    <row r="147" spans="1:8" ht="15.75">
      <c r="A147" s="529"/>
      <c r="B147" s="529"/>
      <c r="C147" s="529"/>
      <c r="D147" s="529"/>
      <c r="E147" s="529"/>
      <c r="F147" s="529"/>
      <c r="G147" s="529"/>
      <c r="H147" s="529"/>
    </row>
    <row r="148" spans="1:8" ht="15.75">
      <c r="A148" s="529"/>
      <c r="B148" s="529"/>
      <c r="C148" s="529"/>
      <c r="D148" s="529"/>
      <c r="E148" s="529"/>
      <c r="F148" s="529"/>
      <c r="G148" s="529"/>
      <c r="H148" s="529"/>
    </row>
    <row r="149" spans="1:8" ht="15.75">
      <c r="A149" s="529"/>
      <c r="B149" s="529"/>
      <c r="C149" s="529"/>
      <c r="D149" s="529"/>
      <c r="E149" s="529"/>
      <c r="F149" s="529"/>
      <c r="G149" s="529"/>
      <c r="H149" s="529"/>
    </row>
    <row r="150" spans="1:8" ht="15.75">
      <c r="A150" s="529"/>
      <c r="B150" s="529"/>
      <c r="C150" s="529"/>
      <c r="D150" s="529"/>
      <c r="E150" s="529"/>
      <c r="F150" s="529"/>
      <c r="G150" s="529"/>
      <c r="H150" s="529"/>
    </row>
    <row r="151" spans="1:8" ht="15.75">
      <c r="A151" s="529"/>
      <c r="B151" s="529"/>
      <c r="C151" s="529"/>
      <c r="D151" s="529"/>
      <c r="E151" s="529"/>
      <c r="F151" s="529"/>
      <c r="G151" s="529"/>
      <c r="H151" s="529"/>
    </row>
    <row r="152" spans="1:8" ht="15.75">
      <c r="A152" s="529"/>
      <c r="B152" s="529"/>
      <c r="C152" s="529"/>
      <c r="D152" s="529"/>
      <c r="E152" s="529"/>
      <c r="F152" s="529"/>
      <c r="G152" s="529"/>
      <c r="H152" s="529"/>
    </row>
    <row r="153" spans="1:8" ht="15.75">
      <c r="A153" s="529"/>
      <c r="B153" s="529"/>
      <c r="C153" s="529"/>
      <c r="D153" s="529"/>
      <c r="E153" s="529"/>
      <c r="F153" s="529"/>
      <c r="G153" s="529"/>
      <c r="H153" s="529"/>
    </row>
    <row r="154" spans="1:8" ht="15.75">
      <c r="A154" s="529"/>
      <c r="B154" s="529"/>
      <c r="C154" s="529"/>
      <c r="D154" s="529"/>
      <c r="E154" s="529"/>
      <c r="F154" s="529"/>
      <c r="G154" s="529"/>
      <c r="H154" s="529"/>
    </row>
    <row r="155" spans="1:8" ht="15.75">
      <c r="A155" s="529"/>
      <c r="B155" s="529"/>
      <c r="C155" s="529"/>
      <c r="D155" s="529"/>
      <c r="E155" s="529"/>
      <c r="F155" s="529"/>
      <c r="G155" s="529"/>
      <c r="H155" s="529"/>
    </row>
    <row r="156" spans="1:8" ht="15.75">
      <c r="A156" s="529"/>
      <c r="B156" s="529"/>
      <c r="C156" s="529"/>
      <c r="D156" s="529"/>
      <c r="E156" s="529"/>
      <c r="F156" s="529"/>
      <c r="G156" s="529"/>
      <c r="H156" s="529"/>
    </row>
    <row r="157" spans="1:8" ht="15.75">
      <c r="A157" s="529"/>
      <c r="B157" s="529"/>
      <c r="C157" s="529"/>
      <c r="D157" s="529"/>
      <c r="E157" s="529"/>
      <c r="F157" s="529"/>
      <c r="G157" s="529"/>
      <c r="H157" s="529"/>
    </row>
    <row r="158" spans="1:8" ht="15.75">
      <c r="A158" s="529"/>
      <c r="B158" s="529"/>
      <c r="C158" s="529"/>
      <c r="D158" s="529"/>
      <c r="E158" s="529"/>
      <c r="F158" s="529"/>
      <c r="G158" s="529"/>
      <c r="H158" s="529"/>
    </row>
    <row r="159" spans="1:8" ht="15.75">
      <c r="A159" s="529"/>
      <c r="B159" s="529"/>
      <c r="C159" s="529"/>
      <c r="D159" s="529"/>
      <c r="E159" s="529"/>
      <c r="F159" s="529"/>
      <c r="G159" s="529"/>
      <c r="H159" s="529"/>
    </row>
    <row r="160" spans="1:8" ht="15.75">
      <c r="A160" s="529"/>
      <c r="B160" s="529"/>
      <c r="C160" s="529"/>
      <c r="D160" s="529"/>
      <c r="E160" s="529"/>
      <c r="F160" s="529"/>
      <c r="G160" s="529"/>
      <c r="H160" s="529"/>
    </row>
    <row r="161" spans="1:8" ht="15.75">
      <c r="A161" s="529"/>
      <c r="B161" s="529"/>
      <c r="C161" s="529"/>
      <c r="D161" s="529"/>
      <c r="E161" s="529"/>
      <c r="F161" s="529"/>
      <c r="G161" s="529"/>
      <c r="H161" s="529"/>
    </row>
    <row r="162" spans="1:8" ht="15.75">
      <c r="A162" s="529"/>
      <c r="B162" s="529"/>
      <c r="C162" s="529"/>
      <c r="D162" s="529"/>
      <c r="E162" s="529"/>
      <c r="F162" s="529"/>
      <c r="G162" s="529"/>
      <c r="H162" s="529"/>
    </row>
    <row r="163" spans="1:8" ht="15.75">
      <c r="A163" s="529"/>
      <c r="B163" s="529"/>
      <c r="C163" s="529"/>
      <c r="D163" s="529"/>
      <c r="E163" s="529"/>
      <c r="F163" s="529"/>
      <c r="G163" s="529"/>
      <c r="H163" s="529"/>
    </row>
    <row r="164" spans="1:8" ht="15.75">
      <c r="A164" s="529"/>
      <c r="B164" s="529"/>
      <c r="C164" s="529"/>
      <c r="D164" s="529"/>
      <c r="E164" s="529"/>
      <c r="F164" s="529"/>
      <c r="G164" s="529"/>
      <c r="H164" s="529"/>
    </row>
    <row r="165" spans="1:8" ht="15.75">
      <c r="A165" s="529"/>
      <c r="B165" s="529"/>
      <c r="C165" s="529"/>
      <c r="D165" s="529"/>
      <c r="E165" s="529"/>
      <c r="F165" s="529"/>
      <c r="G165" s="529"/>
      <c r="H165" s="529"/>
    </row>
    <row r="166" spans="1:8" ht="15.75">
      <c r="A166" s="529"/>
      <c r="B166" s="529"/>
      <c r="C166" s="529"/>
      <c r="D166" s="529"/>
      <c r="E166" s="529"/>
      <c r="F166" s="529"/>
      <c r="G166" s="529"/>
      <c r="H166" s="529"/>
    </row>
    <row r="167" spans="1:8" ht="15.75">
      <c r="A167" s="529"/>
      <c r="B167" s="529"/>
      <c r="C167" s="529"/>
      <c r="D167" s="529"/>
      <c r="E167" s="529"/>
      <c r="F167" s="529"/>
      <c r="G167" s="529"/>
      <c r="H167" s="529"/>
    </row>
    <row r="168" spans="1:8" ht="15.75">
      <c r="A168" s="529"/>
      <c r="B168" s="529"/>
      <c r="C168" s="529"/>
      <c r="D168" s="529"/>
      <c r="E168" s="529"/>
      <c r="F168" s="529"/>
      <c r="G168" s="529"/>
      <c r="H168" s="529"/>
    </row>
    <row r="169" spans="1:8" ht="15.75">
      <c r="A169" s="529"/>
      <c r="B169" s="529"/>
      <c r="C169" s="529"/>
      <c r="D169" s="529"/>
      <c r="E169" s="529"/>
      <c r="F169" s="529"/>
      <c r="G169" s="529"/>
      <c r="H169" s="529"/>
    </row>
    <row r="170" spans="1:8" ht="15.75">
      <c r="A170" s="529"/>
      <c r="B170" s="529"/>
      <c r="C170" s="529"/>
      <c r="D170" s="529"/>
      <c r="E170" s="529"/>
      <c r="F170" s="529"/>
      <c r="G170" s="529"/>
      <c r="H170" s="529"/>
    </row>
    <row r="171" spans="1:8" ht="15.75">
      <c r="A171" s="529"/>
      <c r="B171" s="529"/>
      <c r="C171" s="529"/>
      <c r="D171" s="529"/>
      <c r="E171" s="529"/>
      <c r="F171" s="529"/>
      <c r="G171" s="529"/>
      <c r="H171" s="529"/>
    </row>
    <row r="172" spans="1:8" ht="15.75">
      <c r="A172" s="529"/>
      <c r="B172" s="529"/>
      <c r="C172" s="529"/>
      <c r="D172" s="529"/>
      <c r="E172" s="529"/>
      <c r="F172" s="529"/>
      <c r="G172" s="529"/>
      <c r="H172" s="529"/>
    </row>
    <row r="173" spans="1:8" ht="15.75">
      <c r="A173" s="529"/>
      <c r="B173" s="529"/>
      <c r="C173" s="529"/>
      <c r="D173" s="529"/>
      <c r="E173" s="529"/>
      <c r="F173" s="529"/>
      <c r="G173" s="529"/>
      <c r="H173" s="529"/>
    </row>
    <row r="174" spans="1:8" ht="15.75">
      <c r="A174" s="529"/>
      <c r="B174" s="529"/>
      <c r="C174" s="529"/>
      <c r="D174" s="529"/>
      <c r="E174" s="529"/>
      <c r="F174" s="529"/>
      <c r="G174" s="529"/>
      <c r="H174" s="529"/>
    </row>
    <row r="175" spans="1:8" ht="15.75">
      <c r="A175" s="529"/>
      <c r="B175" s="529"/>
      <c r="C175" s="529"/>
      <c r="D175" s="529"/>
      <c r="E175" s="529"/>
      <c r="F175" s="529"/>
      <c r="G175" s="529"/>
      <c r="H175" s="529"/>
    </row>
    <row r="176" spans="1:8" ht="15.75">
      <c r="A176" s="529"/>
      <c r="B176" s="529"/>
      <c r="C176" s="529"/>
      <c r="D176" s="529"/>
      <c r="E176" s="529"/>
      <c r="F176" s="529"/>
      <c r="G176" s="529"/>
      <c r="H176" s="529"/>
    </row>
    <row r="177" spans="1:8" ht="15.75">
      <c r="A177" s="529"/>
      <c r="B177" s="529"/>
      <c r="C177" s="529"/>
      <c r="D177" s="529"/>
      <c r="E177" s="529"/>
      <c r="F177" s="529"/>
      <c r="G177" s="529"/>
      <c r="H177" s="529"/>
    </row>
    <row r="178" spans="1:8" ht="15.75">
      <c r="A178" s="529"/>
      <c r="B178" s="529"/>
      <c r="C178" s="529"/>
      <c r="D178" s="529"/>
      <c r="E178" s="529"/>
      <c r="F178" s="529"/>
      <c r="G178" s="529"/>
      <c r="H178" s="529"/>
    </row>
    <row r="179" spans="1:8" ht="15.75">
      <c r="A179" s="529"/>
      <c r="B179" s="529"/>
      <c r="C179" s="529"/>
      <c r="D179" s="529"/>
      <c r="E179" s="529"/>
      <c r="F179" s="529"/>
      <c r="G179" s="529"/>
      <c r="H179" s="529"/>
    </row>
    <row r="180" spans="1:8" ht="15.75">
      <c r="A180" s="529"/>
      <c r="B180" s="529"/>
      <c r="C180" s="529"/>
      <c r="D180" s="529"/>
      <c r="E180" s="529"/>
      <c r="F180" s="529"/>
      <c r="G180" s="529"/>
      <c r="H180" s="529"/>
    </row>
    <row r="181" spans="1:8" ht="15.75">
      <c r="A181" s="529"/>
      <c r="B181" s="529"/>
      <c r="C181" s="529"/>
      <c r="D181" s="529"/>
      <c r="E181" s="529"/>
      <c r="F181" s="529"/>
      <c r="G181" s="529"/>
      <c r="H181" s="529"/>
    </row>
    <row r="182" spans="1:8" ht="15.75">
      <c r="A182" s="529"/>
      <c r="B182" s="529"/>
      <c r="C182" s="529"/>
      <c r="D182" s="529"/>
      <c r="E182" s="529"/>
      <c r="F182" s="529"/>
      <c r="G182" s="529"/>
      <c r="H182" s="529"/>
    </row>
    <row r="183" spans="1:8" ht="15.75">
      <c r="A183" s="529"/>
      <c r="B183" s="529"/>
      <c r="C183" s="529"/>
      <c r="D183" s="529"/>
      <c r="E183" s="529"/>
      <c r="F183" s="529"/>
      <c r="G183" s="529"/>
      <c r="H183" s="529"/>
    </row>
    <row r="184" spans="1:8" ht="15.75">
      <c r="A184" s="529"/>
      <c r="B184" s="529"/>
      <c r="C184" s="529"/>
      <c r="D184" s="529"/>
      <c r="E184" s="529"/>
      <c r="F184" s="529"/>
      <c r="G184" s="529"/>
      <c r="H184" s="529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360" verticalDpi="360" orientation="portrait" paperSize="9" scale="58" r:id="rId1"/>
  <headerFooter alignWithMargins="0">
    <oddHeader>&amp;C&amp;"Times New Roman CE,tučné"&amp;11Plnění rozpočtu kapitálových výdajů města k 31.12.2001
(v tis. Kč)</oddHeader>
  </headerFooter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2002-04-17T12:23:02Z</cp:lastPrinted>
  <dcterms:created xsi:type="dcterms:W3CDTF">2000-06-22T07:41:37Z</dcterms:created>
  <dcterms:modified xsi:type="dcterms:W3CDTF">2002-04-17T12:29:33Z</dcterms:modified>
  <cp:category/>
  <cp:version/>
  <cp:contentType/>
  <cp:contentStatus/>
</cp:coreProperties>
</file>