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FBV" sheetId="1" r:id="rId1"/>
    <sheet name="FKŠ" sheetId="2" r:id="rId2"/>
    <sheet name="FRB " sheetId="3" r:id="rId3"/>
    <sheet name="FRR" sheetId="4" r:id="rId4"/>
    <sheet name="SF-OŠMT" sheetId="5" r:id="rId5"/>
    <sheet name="SF" sheetId="6" r:id="rId6"/>
  </sheets>
  <definedNames>
    <definedName name="_xlnm.Print_Area" localSheetId="0">'FBV'!$A$1:$F$53</definedName>
    <definedName name="_xlnm.Print_Area" localSheetId="1">'FKŠ'!$A$1:$E$40</definedName>
    <definedName name="_xlnm.Print_Area" localSheetId="2">'FRB '!$A$1:$J$60</definedName>
    <definedName name="_xlnm.Print_Area" localSheetId="3">'FRR'!$A$1:$C$38</definedName>
    <definedName name="_xlnm.Print_Area" localSheetId="5">'SF'!$A$1:$E$47</definedName>
    <definedName name="_xlnm.Print_Area" localSheetId="4">'SF-OŠMT'!$A$1:$E$24</definedName>
  </definedNames>
  <calcPr fullCalcOnLoad="1"/>
</workbook>
</file>

<file path=xl/sharedStrings.xml><?xml version="1.0" encoding="utf-8"?>
<sst xmlns="http://schemas.openxmlformats.org/spreadsheetml/2006/main" count="221" uniqueCount="153">
  <si>
    <t>v tis. Kč</t>
  </si>
  <si>
    <t>SOCIÁLNÍ FOND</t>
  </si>
  <si>
    <t>ZDROJE celkem</t>
  </si>
  <si>
    <t>Zálohový příděl fondu za zaměstnance:</t>
  </si>
  <si>
    <t>POTŘEBY celkem</t>
  </si>
  <si>
    <t>Provozní</t>
  </si>
  <si>
    <t>Příspěvek na MHD</t>
  </si>
  <si>
    <t>Zůstatek</t>
  </si>
  <si>
    <t>Předpis stavu fondu</t>
  </si>
  <si>
    <t>účet 917</t>
  </si>
  <si>
    <t>Příspěvek na rekreace, zájezdy</t>
  </si>
  <si>
    <t>Dary</t>
  </si>
  <si>
    <t>Ošatné</t>
  </si>
  <si>
    <t>Nesplacené půjčky</t>
  </si>
  <si>
    <t>Ostatní čerpání (provozní výdaje rekreačních zařízení, příspěvek OO, právní služby, setkání s důchodci, příspěvek na vedení účtů)</t>
  </si>
  <si>
    <t>Ostatní příjmy</t>
  </si>
  <si>
    <t xml:space="preserve">Příjmy z úroků </t>
  </si>
  <si>
    <t xml:space="preserve">Příspěvek na stravování </t>
  </si>
  <si>
    <t>Upravený rozpočet</t>
  </si>
  <si>
    <t>Počáteční stav fondu k 1.1.2001</t>
  </si>
  <si>
    <t>Příjmy z FV 2000</t>
  </si>
  <si>
    <t>Zapojení FRR</t>
  </si>
  <si>
    <t>Schválený rozpočet</t>
  </si>
  <si>
    <r>
      <t xml:space="preserve">Magistrátu města Brna </t>
    </r>
    <r>
      <rPr>
        <sz val="14"/>
        <rFont val="Times New Roman CE"/>
        <family val="1"/>
      </rPr>
      <t xml:space="preserve"> (4% z hrubých mezd)</t>
    </r>
    <r>
      <rPr>
        <b/>
        <sz val="14"/>
        <rFont val="Times New Roman CE"/>
        <family val="1"/>
      </rPr>
      <t>:</t>
    </r>
  </si>
  <si>
    <r>
      <t xml:space="preserve">Městské policie </t>
    </r>
    <r>
      <rPr>
        <sz val="14"/>
        <rFont val="Times New Roman CE"/>
        <family val="1"/>
      </rPr>
      <t>(3% z hrubých mezd)</t>
    </r>
    <r>
      <rPr>
        <b/>
        <sz val="14"/>
        <rFont val="Times New Roman CE"/>
        <family val="1"/>
      </rPr>
      <t>:</t>
    </r>
  </si>
  <si>
    <t>Skutečnost k 31.12.2001</t>
  </si>
  <si>
    <t>k 31.12.2001</t>
  </si>
  <si>
    <t>Rezerva</t>
  </si>
  <si>
    <t>Doplatek odvodu z mezd VHČ Jídelny a OSB</t>
  </si>
  <si>
    <t>MMB</t>
  </si>
  <si>
    <t>Městská policie</t>
  </si>
  <si>
    <t>FINANČNÍ VYPOŘÁDÁNÍ 2001</t>
  </si>
  <si>
    <t>Bankovní převody</t>
  </si>
  <si>
    <t>Stav účtu 917 k 31.12. 2001</t>
  </si>
  <si>
    <t>Stav fondu po finančním vypořádání</t>
  </si>
  <si>
    <t>Převod z  FRR do SF - rozdíl mezi předpisem stavu fondu (3 943 tis.Kč) a skutečností (110 tis.Kč)</t>
  </si>
  <si>
    <t>MMB + MP</t>
  </si>
  <si>
    <t>škol a školských zařízení zřizovaných městem Brnem</t>
  </si>
  <si>
    <t>Počáteční stav - převod zůstatku  FKSP z regionál. školství</t>
  </si>
  <si>
    <t>Zálohový příděl fondu r. 2001 - dotace ze stát. rozpočtu</t>
  </si>
  <si>
    <t>Příděl fondu - dotace ze stát. rozpočtu (vyrovnání z r. 2000)</t>
  </si>
  <si>
    <t>Splátky půjček</t>
  </si>
  <si>
    <t>Ostatní čerpání (sociální výpomoc, příspěvek OO, vyrovnání právních subjektů)</t>
  </si>
  <si>
    <t xml:space="preserve">Rozdíl mezi předpisem stavu účtu a skutečností účtu 917 ve výši 2 574 tis. Kč činí stav nesplacených půjček - převod zůstatku FKSP regionálního školství. </t>
  </si>
  <si>
    <t xml:space="preserve"> </t>
  </si>
  <si>
    <t xml:space="preserve">FOND  REZERV  A  ROZVOJE </t>
  </si>
  <si>
    <t>Skutečnost k 31.12.01</t>
  </si>
  <si>
    <t>k 31.12. 2001</t>
  </si>
  <si>
    <t xml:space="preserve">Počáteční stav fondu </t>
  </si>
  <si>
    <t xml:space="preserve">Převod výsledku hospodaření </t>
  </si>
  <si>
    <t>Převod zůstatku Fondu životní prostředí v rámci FV 2000</t>
  </si>
  <si>
    <t>Převod zůstatku Majetkového fondu v rámci FV 2000</t>
  </si>
  <si>
    <t>Převod úspory SAKO a.s.</t>
  </si>
  <si>
    <t>Vratka překročených výdajů r. 2000 z MF ČR</t>
  </si>
  <si>
    <t>Výdaje z FV 2000</t>
  </si>
  <si>
    <t>Převody do fondů v rámci FV 2000</t>
  </si>
  <si>
    <t>Zapojení FRR k financování výdajů roku 2001</t>
  </si>
  <si>
    <t>Převod mezi FRR a ostatními fondy, finanční vypořádání (zdroje, potřeby)</t>
  </si>
  <si>
    <t>Použití fondu ke krytí účetního schodku roku 2001</t>
  </si>
  <si>
    <t xml:space="preserve">   v tis. Kč</t>
  </si>
  <si>
    <t>FOND    ROZVOJE   BYDLENÍ</t>
  </si>
  <si>
    <t xml:space="preserve">Schválený </t>
  </si>
  <si>
    <t>Upravený</t>
  </si>
  <si>
    <t xml:space="preserve">Skutečnost </t>
  </si>
  <si>
    <t>rozpočet 2001</t>
  </si>
  <si>
    <t>Bank. účty</t>
  </si>
  <si>
    <t>236 a 231</t>
  </si>
  <si>
    <t>Účet 917</t>
  </si>
  <si>
    <t>Počáteční stav fondu</t>
  </si>
  <si>
    <t>Splátky z poskytnutých půjček</t>
  </si>
  <si>
    <t>Úroky z půjček</t>
  </si>
  <si>
    <t>Půjčka ze státního rozpočtu</t>
  </si>
  <si>
    <t>Převod z rozp. města za rok 2001</t>
  </si>
  <si>
    <t>Připsané úroky na účet</t>
  </si>
  <si>
    <t>Ostatní převody</t>
  </si>
  <si>
    <t>POTŘEBY</t>
  </si>
  <si>
    <t>Kapitálové</t>
  </si>
  <si>
    <t xml:space="preserve"> - investiční půjčky městským částem</t>
  </si>
  <si>
    <t xml:space="preserve"> - investiční půjčky obyvatelstvu</t>
  </si>
  <si>
    <t xml:space="preserve"> - provozní půjčky městským částem</t>
  </si>
  <si>
    <t xml:space="preserve"> - provozní půjčky obyvatelstvu</t>
  </si>
  <si>
    <t>Zůstatek - rezerva na půjčky</t>
  </si>
  <si>
    <t>Přehled o půjčkách poskytnutých z Fondu rozvoje bydlení města Brna a jejich splácení</t>
  </si>
  <si>
    <t>Ukazatel / Rok</t>
  </si>
  <si>
    <t>Počet žadatelů</t>
  </si>
  <si>
    <t>Počet smluv s otevřeným  účtem</t>
  </si>
  <si>
    <t xml:space="preserve">Finanční  prostředky  poskytnuté </t>
  </si>
  <si>
    <t>na půjčky ( v tis. Kč ):</t>
  </si>
  <si>
    <t xml:space="preserve">  - investiční</t>
  </si>
  <si>
    <t xml:space="preserve">     - neinvestiční</t>
  </si>
  <si>
    <t>Finanční prostřed. ze splácení ( v tis. Kč):</t>
  </si>
  <si>
    <t xml:space="preserve">             - úmory ( splátky )</t>
  </si>
  <si>
    <t xml:space="preserve">              - úroky ze splácení</t>
  </si>
  <si>
    <t>Stav  fondu  po finančním  vypořádání  (účet 917)  činí  175 060 tis. Kč.  Rozdíl  mezi  účetním a bankovním  stavem  fondu  je saldo mezi</t>
  </si>
  <si>
    <t>poskytnutými půjčkami a přijatými splátkami půjček.</t>
  </si>
  <si>
    <t>Na účet fondu bylo převedeno 2 746 tis. Kč z rozpočtu města Brna.</t>
  </si>
  <si>
    <t>Ze splácení půjček z let předchozích  fond obdržel  51 955 tis. Kč (vč. úroků). V roce 2001 bylo převedeno na účty dlužníků 49 029 tis. Kč.</t>
  </si>
  <si>
    <t xml:space="preserve">Splácení je ukončeno u 271 smluv,  z toho 248 klientů má již ukončeno řízení o zániku a výmazu zástavního práva na Katastrálním úřadě </t>
  </si>
  <si>
    <t>Brno - město a 14 případů se nachází ve fázi rozpracovanosti.  Je splaceno 9 půjček poskytnutých městským částem.</t>
  </si>
  <si>
    <t>Z výběrových řízení roku 2001 byl již otevřen účet k čerpání finančních prostředků u 130 smluv. Na 21 rozpracovaných smluv z roku 2001</t>
  </si>
  <si>
    <t xml:space="preserve">bude  ještě poskytnuto  klientům  3 120 tis. Kč.  Z obou  výběrových řízení  roku  2001  klienti  stornovali  nebo  snížili  48 půjček v celkové </t>
  </si>
  <si>
    <t>částce 11 435 tis. Kč.</t>
  </si>
  <si>
    <t>FOND KRYTÍ ŠKOD NA NEMOVITÉM MAJETKU A SOUBORU</t>
  </si>
  <si>
    <t>Schválený</t>
  </si>
  <si>
    <t xml:space="preserve"> MOVITÝCH VĚCÍ VE VLASTNICTVÍ MĚSTA BRNA</t>
  </si>
  <si>
    <t>k 30.3.2001</t>
  </si>
  <si>
    <t>rozpočet k 31.12.2001</t>
  </si>
  <si>
    <t>Příjem z FV 2000</t>
  </si>
  <si>
    <t xml:space="preserve">Účetní stav fondu k 31.12. 2001 (účet 917) činí 73 057 tis. Kč. </t>
  </si>
  <si>
    <t xml:space="preserve">Schválený rozpočet výdajů na krytí škod pro rok 2001 činil 10 000 tis. Kč. Skutečné čerpání výdajů na krytí škod činilo 285 tis. Kč. </t>
  </si>
  <si>
    <t>Po finančním vypořádání bude do FKŠ převedeno 9 715 tis. Kč. Stav fondu po finančním vypořádání činí 82 772 tis. Kč.</t>
  </si>
  <si>
    <t>Souhrn pojištěného majetku ve FKŠ k 31.12.2001 (v Kč)</t>
  </si>
  <si>
    <t>Vlastní město</t>
  </si>
  <si>
    <t>Městské části</t>
  </si>
  <si>
    <t>Příspěvkové organizace</t>
  </si>
  <si>
    <t>Jiné</t>
  </si>
  <si>
    <t>Celkem</t>
  </si>
  <si>
    <t>čerpání v Kč</t>
  </si>
  <si>
    <t>KIC</t>
  </si>
  <si>
    <t>Správa hřbitovů</t>
  </si>
  <si>
    <t>Převedeno bude</t>
  </si>
  <si>
    <t>FOND BYTOVÉ VÝSTAVBY</t>
  </si>
  <si>
    <t xml:space="preserve">účet 917 </t>
  </si>
  <si>
    <t>Prodej nemovitostí v průběhu roku</t>
  </si>
  <si>
    <t>Pronájem pozemků</t>
  </si>
  <si>
    <t>Vratka půjčky z FBV</t>
  </si>
  <si>
    <t>Převod daně z VHČ OSB</t>
  </si>
  <si>
    <t>Penále za nesplnění závazku firmou Mittag</t>
  </si>
  <si>
    <t>Uznání dluhu manžely Svobodovými</t>
  </si>
  <si>
    <t>Zapojení fondu na výdaje roku 2001</t>
  </si>
  <si>
    <t xml:space="preserve"> - použití  dle vyhlášky č.  13/2001 a Statutu FBV, ORG 4925</t>
  </si>
  <si>
    <t xml:space="preserve"> - nájemní byty Brno - Habří, akce č. 4983</t>
  </si>
  <si>
    <t xml:space="preserve"> - nájemní byty Cacovická, Skryjova, akce č. 4984</t>
  </si>
  <si>
    <t xml:space="preserve"> - nájemní byty Brno -sever-Lesná, Nad střelnicí, akce č. 4985</t>
  </si>
  <si>
    <t xml:space="preserve"> - nájemní byty Brno - Žebětín, Za kněžským hájkem, akce č. 4986</t>
  </si>
  <si>
    <t xml:space="preserve"> - investiční transfery městským částem</t>
  </si>
  <si>
    <t xml:space="preserve"> - náklady na uplatnění oprav</t>
  </si>
  <si>
    <t xml:space="preserve"> - znalecké posudky</t>
  </si>
  <si>
    <t xml:space="preserve"> - nákup služeb a geometrické plány</t>
  </si>
  <si>
    <t xml:space="preserve"> - správní poplatky (nákup kolků)</t>
  </si>
  <si>
    <t xml:space="preserve"> - daň z převodu nemovitostí</t>
  </si>
  <si>
    <t xml:space="preserve"> - zapojení FBV (vratka kupní ceny)</t>
  </si>
  <si>
    <t>Finanční vypořádání roku 2001</t>
  </si>
  <si>
    <t>Stav účtu 917 k 31.12.2001</t>
  </si>
  <si>
    <t>Převod z FRR do FBV - rozdíl mezi předpisem stavu fondu (194 978 tis. Kč) a skutečností (123 764 tis. Kč)</t>
  </si>
  <si>
    <t xml:space="preserve">Převod z FBV do FRR - příjem MČ ve výši 10 % z kupní ceny prodaných nemovitostí </t>
  </si>
  <si>
    <t xml:space="preserve">                                      - MČ Bosonohy - převod  nedočerpaných prostředků </t>
  </si>
  <si>
    <t>Stav fondu po FV</t>
  </si>
  <si>
    <t xml:space="preserve">Rozdíl ve výši 14 469 tis. Kč mezi předpisem stavu fondu k 31.12.2001 a stavem fondu po finančním vypořádání je způsoben převodem do FRR za účelem </t>
  </si>
  <si>
    <t>finančního vypořádání s městskými částmi:</t>
  </si>
  <si>
    <t xml:space="preserve"> - 12 074 tis. Kč  -  podíl  MČ na  příjmech  města  dle Pravidel  prodeje domů, bytů a  nebytových  prostor v těchto domech  včetně  pozemků  z vlastnictví    </t>
  </si>
  <si>
    <t xml:space="preserve">                               města do vlastnictví  právnických a fyzických osob ve výši 10 % z kupní ceny prodaných nemovitostí. </t>
  </si>
  <si>
    <t xml:space="preserve"> -   2 395 tis. Kč  -  převod  MČ Bosonohy na základě usnesení Z3/035 ZMB ze dne 6.3.2002.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</si>
</sst>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,000&quot;Kč&quot;"/>
    <numFmt numFmtId="165" formatCode="#,##0.00&quot;Kč&quot;"/>
    <numFmt numFmtId="166" formatCode="#,##0.0"/>
    <numFmt numFmtId="167" formatCode="#,##0.000"/>
    <numFmt numFmtId="168" formatCode="0_)"/>
    <numFmt numFmtId="169" formatCode="#,##0_);\(#,##0\)"/>
    <numFmt numFmtId="170" formatCode="#,##0.00\ _K_č"/>
    <numFmt numFmtId="171" formatCode="#,##0.00\ &quot;Kč&quot;"/>
    <numFmt numFmtId="172" formatCode="0.0%"/>
  </numFmts>
  <fonts count="33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10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Times New Roman CE"/>
      <family val="1"/>
    </font>
    <font>
      <sz val="10"/>
      <name val="Courier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sz val="11"/>
      <name val="Times New Roman CE"/>
      <family val="1"/>
    </font>
    <font>
      <sz val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2"/>
      <name val="Times New Roman"/>
      <family val="1"/>
    </font>
    <font>
      <b/>
      <sz val="12"/>
      <name val="Arial CE"/>
      <family val="0"/>
    </font>
    <font>
      <b/>
      <sz val="8"/>
      <name val="Times New Roman CE"/>
      <family val="1"/>
    </font>
    <font>
      <sz val="10"/>
      <color indexed="10"/>
      <name val="Arial CE"/>
      <family val="2"/>
    </font>
    <font>
      <b/>
      <u val="single"/>
      <sz val="10"/>
      <name val="Arial CE"/>
      <family val="2"/>
    </font>
    <font>
      <b/>
      <sz val="13"/>
      <name val="Times New Roman"/>
      <family val="1"/>
    </font>
    <font>
      <sz val="13"/>
      <name val="Arial CE"/>
      <family val="0"/>
    </font>
    <font>
      <sz val="11"/>
      <name val="Arial CE"/>
      <family val="0"/>
    </font>
    <font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3" fontId="1" fillId="0" borderId="7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8" fillId="0" borderId="12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8" xfId="0" applyFont="1" applyBorder="1" applyAlignment="1">
      <alignment/>
    </xf>
    <xf numFmtId="3" fontId="8" fillId="0" borderId="8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8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vertical="top"/>
    </xf>
    <xf numFmtId="3" fontId="5" fillId="0" borderId="3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" fontId="12" fillId="0" borderId="6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17" xfId="0" applyNumberFormat="1" applyFont="1" applyBorder="1" applyAlignment="1">
      <alignment/>
    </xf>
    <xf numFmtId="0" fontId="0" fillId="0" borderId="3" xfId="0" applyBorder="1" applyAlignment="1">
      <alignment/>
    </xf>
    <xf numFmtId="3" fontId="1" fillId="0" borderId="16" xfId="0" applyNumberFormat="1" applyFont="1" applyBorder="1" applyAlignment="1">
      <alignment/>
    </xf>
    <xf numFmtId="0" fontId="14" fillId="0" borderId="3" xfId="0" applyFont="1" applyBorder="1" applyAlignment="1">
      <alignment/>
    </xf>
    <xf numFmtId="3" fontId="14" fillId="0" borderId="17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5" xfId="0" applyBorder="1" applyAlignment="1">
      <alignment horizontal="center"/>
    </xf>
    <xf numFmtId="0" fontId="13" fillId="0" borderId="12" xfId="0" applyFont="1" applyBorder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3" xfId="0" applyNumberFormat="1" applyBorder="1" applyAlignment="1">
      <alignment/>
    </xf>
    <xf numFmtId="0" fontId="16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8" xfId="0" applyFont="1" applyBorder="1" applyAlignment="1">
      <alignment/>
    </xf>
    <xf numFmtId="3" fontId="13" fillId="0" borderId="7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17" xfId="0" applyNumberFormat="1" applyFont="1" applyFill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2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9" fillId="0" borderId="1" xfId="0" applyNumberFormat="1" applyFont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4" xfId="0" applyFont="1" applyBorder="1" applyAlignment="1">
      <alignment horizontal="left"/>
    </xf>
    <xf numFmtId="3" fontId="1" fillId="0" borderId="35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1" fillId="0" borderId="5" xfId="0" applyFont="1" applyBorder="1" applyAlignment="1">
      <alignment horizontal="center"/>
    </xf>
    <xf numFmtId="0" fontId="0" fillId="0" borderId="0" xfId="0" applyFill="1" applyAlignment="1">
      <alignment/>
    </xf>
    <xf numFmtId="0" fontId="2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2" fillId="0" borderId="0" xfId="0" applyFont="1" applyFill="1" applyAlignment="1">
      <alignment/>
    </xf>
    <xf numFmtId="0" fontId="1" fillId="0" borderId="5" xfId="0" applyFont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3" xfId="0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3" fillId="0" borderId="0" xfId="0" applyFont="1" applyAlignment="1">
      <alignment/>
    </xf>
    <xf numFmtId="0" fontId="13" fillId="0" borderId="25" xfId="0" applyFont="1" applyFill="1" applyBorder="1" applyAlignment="1">
      <alignment/>
    </xf>
    <xf numFmtId="3" fontId="13" fillId="0" borderId="40" xfId="0" applyNumberFormat="1" applyFont="1" applyBorder="1" applyAlignment="1">
      <alignment/>
    </xf>
    <xf numFmtId="0" fontId="13" fillId="0" borderId="29" xfId="0" applyFont="1" applyFill="1" applyBorder="1" applyAlignment="1">
      <alignment/>
    </xf>
    <xf numFmtId="3" fontId="13" fillId="0" borderId="41" xfId="0" applyNumberFormat="1" applyFont="1" applyBorder="1" applyAlignment="1">
      <alignment/>
    </xf>
    <xf numFmtId="0" fontId="0" fillId="0" borderId="29" xfId="0" applyBorder="1" applyAlignment="1">
      <alignment/>
    </xf>
    <xf numFmtId="3" fontId="0" fillId="0" borderId="41" xfId="0" applyNumberFormat="1" applyBorder="1" applyAlignment="1">
      <alignment/>
    </xf>
    <xf numFmtId="0" fontId="13" fillId="0" borderId="36" xfId="0" applyFont="1" applyBorder="1" applyAlignment="1">
      <alignment horizontal="left"/>
    </xf>
    <xf numFmtId="3" fontId="13" fillId="0" borderId="4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24" fillId="0" borderId="1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4" fontId="24" fillId="0" borderId="5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4" fontId="24" fillId="0" borderId="6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3" fontId="24" fillId="0" borderId="7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 horizontal="right"/>
    </xf>
    <xf numFmtId="0" fontId="24" fillId="0" borderId="4" xfId="0" applyFont="1" applyFill="1" applyBorder="1" applyAlignment="1">
      <alignment/>
    </xf>
    <xf numFmtId="3" fontId="24" fillId="0" borderId="3" xfId="0" applyNumberFormat="1" applyFont="1" applyFill="1" applyBorder="1" applyAlignment="1">
      <alignment/>
    </xf>
    <xf numFmtId="3" fontId="24" fillId="0" borderId="4" xfId="0" applyNumberFormat="1" applyFont="1" applyFill="1" applyBorder="1" applyAlignment="1">
      <alignment/>
    </xf>
    <xf numFmtId="0" fontId="27" fillId="0" borderId="4" xfId="0" applyFont="1" applyFill="1" applyBorder="1" applyAlignment="1">
      <alignment/>
    </xf>
    <xf numFmtId="3" fontId="27" fillId="0" borderId="3" xfId="0" applyNumberFormat="1" applyFont="1" applyFill="1" applyBorder="1" applyAlignment="1">
      <alignment/>
    </xf>
    <xf numFmtId="3" fontId="27" fillId="0" borderId="4" xfId="0" applyNumberFormat="1" applyFont="1" applyFill="1" applyBorder="1" applyAlignment="1">
      <alignment/>
    </xf>
    <xf numFmtId="3" fontId="24" fillId="0" borderId="7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3" fontId="24" fillId="0" borderId="2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0" fontId="24" fillId="0" borderId="2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8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 horizontal="right"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4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5" xfId="0" applyFont="1" applyBorder="1" applyAlignment="1">
      <alignment/>
    </xf>
    <xf numFmtId="3" fontId="27" fillId="0" borderId="46" xfId="0" applyNumberFormat="1" applyFont="1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47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49" xfId="0" applyFont="1" applyBorder="1" applyAlignment="1">
      <alignment/>
    </xf>
    <xf numFmtId="3" fontId="27" fillId="0" borderId="41" xfId="0" applyNumberFormat="1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50" xfId="0" applyFont="1" applyBorder="1" applyAlignment="1">
      <alignment/>
    </xf>
    <xf numFmtId="3" fontId="27" fillId="0" borderId="51" xfId="0" applyNumberFormat="1" applyFont="1" applyBorder="1" applyAlignment="1">
      <alignment/>
    </xf>
    <xf numFmtId="0" fontId="27" fillId="0" borderId="20" xfId="0" applyFont="1" applyBorder="1" applyAlignment="1">
      <alignment/>
    </xf>
    <xf numFmtId="0" fontId="24" fillId="0" borderId="52" xfId="0" applyFont="1" applyBorder="1" applyAlignment="1">
      <alignment/>
    </xf>
    <xf numFmtId="0" fontId="27" fillId="0" borderId="53" xfId="0" applyFont="1" applyBorder="1" applyAlignment="1">
      <alignment/>
    </xf>
    <xf numFmtId="0" fontId="27" fillId="0" borderId="54" xfId="0" applyFont="1" applyBorder="1" applyAlignment="1">
      <alignment/>
    </xf>
    <xf numFmtId="3" fontId="24" fillId="0" borderId="39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68.875" style="0" customWidth="1"/>
    <col min="2" max="3" width="21.00390625" style="0" customWidth="1"/>
    <col min="4" max="4" width="22.00390625" style="0" customWidth="1"/>
    <col min="5" max="5" width="27.00390625" style="0" customWidth="1"/>
  </cols>
  <sheetData>
    <row r="1" ht="16.5" thickBot="1">
      <c r="E1" s="262" t="s">
        <v>0</v>
      </c>
    </row>
    <row r="2" spans="1:9" ht="16.5">
      <c r="A2" s="263" t="s">
        <v>121</v>
      </c>
      <c r="B2" s="264" t="s">
        <v>103</v>
      </c>
      <c r="C2" s="264" t="s">
        <v>18</v>
      </c>
      <c r="D2" s="263" t="s">
        <v>8</v>
      </c>
      <c r="E2" s="265" t="s">
        <v>25</v>
      </c>
      <c r="F2" s="266"/>
      <c r="G2" s="267"/>
      <c r="H2" s="267"/>
      <c r="I2" s="267"/>
    </row>
    <row r="3" spans="1:9" ht="17.25" thickBot="1">
      <c r="A3" s="268"/>
      <c r="B3" s="269" t="s">
        <v>64</v>
      </c>
      <c r="C3" s="269">
        <v>2001</v>
      </c>
      <c r="D3" s="268" t="s">
        <v>47</v>
      </c>
      <c r="E3" s="270" t="s">
        <v>122</v>
      </c>
      <c r="F3" s="266"/>
      <c r="G3" s="267"/>
      <c r="H3" s="267"/>
      <c r="I3" s="267"/>
    </row>
    <row r="4" spans="1:9" ht="17.25" thickBot="1">
      <c r="A4" s="271" t="s">
        <v>2</v>
      </c>
      <c r="B4" s="272">
        <v>253875</v>
      </c>
      <c r="C4" s="272">
        <v>314208</v>
      </c>
      <c r="D4" s="273">
        <f>D5+D6+D7+D8+D9+D10+D11+D12</f>
        <v>382153</v>
      </c>
      <c r="E4" s="272">
        <v>208407</v>
      </c>
      <c r="F4" s="266"/>
      <c r="G4" s="267"/>
      <c r="H4" s="267"/>
      <c r="I4" s="267"/>
    </row>
    <row r="5" spans="1:9" ht="16.5">
      <c r="A5" s="274" t="s">
        <v>68</v>
      </c>
      <c r="B5" s="275">
        <v>107875</v>
      </c>
      <c r="C5" s="275">
        <v>9442</v>
      </c>
      <c r="D5" s="276">
        <v>9442</v>
      </c>
      <c r="E5" s="275">
        <v>9442</v>
      </c>
      <c r="F5" s="266"/>
      <c r="G5" s="267"/>
      <c r="H5" s="267"/>
      <c r="I5" s="267"/>
    </row>
    <row r="6" spans="1:9" ht="16.5">
      <c r="A6" s="274" t="s">
        <v>107</v>
      </c>
      <c r="B6" s="275"/>
      <c r="C6" s="275">
        <v>158001</v>
      </c>
      <c r="D6" s="276">
        <v>158001</v>
      </c>
      <c r="E6" s="275">
        <v>158001</v>
      </c>
      <c r="F6" s="266"/>
      <c r="G6" s="267"/>
      <c r="H6" s="267"/>
      <c r="I6" s="267"/>
    </row>
    <row r="7" spans="1:9" ht="16.5">
      <c r="A7" s="274" t="s">
        <v>123</v>
      </c>
      <c r="B7" s="275">
        <v>146000</v>
      </c>
      <c r="C7" s="275">
        <v>146000</v>
      </c>
      <c r="D7" s="276">
        <f>212025+708</f>
        <v>212733</v>
      </c>
      <c r="E7" s="275">
        <v>39074</v>
      </c>
      <c r="F7" s="266"/>
      <c r="G7" s="267"/>
      <c r="H7" s="267"/>
      <c r="I7" s="267"/>
    </row>
    <row r="8" spans="1:9" ht="16.5">
      <c r="A8" s="274" t="s">
        <v>124</v>
      </c>
      <c r="B8" s="275"/>
      <c r="C8" s="275"/>
      <c r="D8" s="276">
        <v>32</v>
      </c>
      <c r="E8" s="275">
        <v>32</v>
      </c>
      <c r="F8" s="266"/>
      <c r="G8" s="267"/>
      <c r="H8" s="267"/>
      <c r="I8" s="267"/>
    </row>
    <row r="9" spans="1:9" ht="16.5">
      <c r="A9" s="274" t="s">
        <v>125</v>
      </c>
      <c r="B9" s="275"/>
      <c r="C9" s="275"/>
      <c r="D9" s="276">
        <v>1062</v>
      </c>
      <c r="E9" s="275">
        <v>977</v>
      </c>
      <c r="F9" s="266"/>
      <c r="G9" s="267"/>
      <c r="H9" s="267"/>
      <c r="I9" s="267"/>
    </row>
    <row r="10" spans="1:9" ht="16.5">
      <c r="A10" s="274" t="s">
        <v>126</v>
      </c>
      <c r="B10" s="275"/>
      <c r="C10" s="275">
        <v>765</v>
      </c>
      <c r="D10" s="276">
        <v>765</v>
      </c>
      <c r="E10" s="275">
        <v>765</v>
      </c>
      <c r="F10" s="266"/>
      <c r="G10" s="267"/>
      <c r="H10" s="267"/>
      <c r="I10" s="267"/>
    </row>
    <row r="11" spans="1:9" ht="16.5">
      <c r="A11" s="274" t="s">
        <v>127</v>
      </c>
      <c r="B11" s="275"/>
      <c r="C11" s="275"/>
      <c r="D11" s="276">
        <v>100</v>
      </c>
      <c r="E11" s="275">
        <v>100</v>
      </c>
      <c r="F11" s="266"/>
      <c r="G11" s="267"/>
      <c r="H11" s="267"/>
      <c r="I11" s="267"/>
    </row>
    <row r="12" spans="1:9" ht="16.5">
      <c r="A12" s="274" t="s">
        <v>128</v>
      </c>
      <c r="B12" s="275"/>
      <c r="C12" s="275"/>
      <c r="D12" s="276">
        <v>18</v>
      </c>
      <c r="E12" s="275">
        <v>16</v>
      </c>
      <c r="F12" s="266"/>
      <c r="G12" s="267"/>
      <c r="H12" s="267"/>
      <c r="I12" s="267"/>
    </row>
    <row r="13" spans="1:9" ht="16.5">
      <c r="A13" s="274"/>
      <c r="B13" s="275"/>
      <c r="C13" s="275"/>
      <c r="D13" s="276"/>
      <c r="E13" s="275"/>
      <c r="F13" s="266"/>
      <c r="G13" s="267"/>
      <c r="H13" s="267"/>
      <c r="I13" s="267"/>
    </row>
    <row r="14" spans="1:9" ht="17.25" thickBot="1">
      <c r="A14" s="277"/>
      <c r="B14" s="278"/>
      <c r="C14" s="278"/>
      <c r="D14" s="279"/>
      <c r="E14" s="278"/>
      <c r="F14" s="266"/>
      <c r="G14" s="267"/>
      <c r="H14" s="267"/>
      <c r="I14" s="267"/>
    </row>
    <row r="15" spans="1:9" ht="17.25" thickBot="1">
      <c r="A15" s="271" t="s">
        <v>4</v>
      </c>
      <c r="B15" s="280">
        <v>196000</v>
      </c>
      <c r="C15" s="280">
        <v>224681</v>
      </c>
      <c r="D15" s="281">
        <v>187175</v>
      </c>
      <c r="E15" s="280">
        <v>84643</v>
      </c>
      <c r="F15" s="266"/>
      <c r="G15" s="267"/>
      <c r="H15" s="267"/>
      <c r="I15" s="267"/>
    </row>
    <row r="16" spans="1:9" ht="16.5">
      <c r="A16" s="274" t="s">
        <v>129</v>
      </c>
      <c r="B16" s="278"/>
      <c r="C16" s="278"/>
      <c r="D16" s="279"/>
      <c r="E16" s="278">
        <v>84643</v>
      </c>
      <c r="F16" s="266"/>
      <c r="G16" s="267"/>
      <c r="H16" s="267"/>
      <c r="I16" s="267"/>
    </row>
    <row r="17" spans="1:9" ht="16.5">
      <c r="A17" s="277"/>
      <c r="B17" s="278"/>
      <c r="C17" s="278"/>
      <c r="D17" s="279"/>
      <c r="E17" s="278"/>
      <c r="F17" s="266"/>
      <c r="G17" s="267"/>
      <c r="H17" s="267"/>
      <c r="I17" s="267"/>
    </row>
    <row r="18" spans="1:9" ht="16.5">
      <c r="A18" s="282" t="s">
        <v>76</v>
      </c>
      <c r="B18" s="283">
        <v>140607</v>
      </c>
      <c r="C18" s="283">
        <v>169228</v>
      </c>
      <c r="D18" s="284">
        <v>135317</v>
      </c>
      <c r="E18" s="283">
        <v>41960</v>
      </c>
      <c r="F18" s="266"/>
      <c r="G18" s="267"/>
      <c r="H18" s="267"/>
      <c r="I18" s="267"/>
    </row>
    <row r="19" spans="1:9" ht="16.5">
      <c r="A19" s="274" t="s">
        <v>130</v>
      </c>
      <c r="B19" s="275">
        <v>140607</v>
      </c>
      <c r="C19" s="275">
        <v>377</v>
      </c>
      <c r="D19" s="276">
        <v>0</v>
      </c>
      <c r="E19" s="275"/>
      <c r="F19" s="266"/>
      <c r="G19" s="267"/>
      <c r="H19" s="267"/>
      <c r="I19" s="267"/>
    </row>
    <row r="20" spans="1:9" ht="16.5">
      <c r="A20" s="274" t="s">
        <v>131</v>
      </c>
      <c r="B20" s="275"/>
      <c r="C20" s="275">
        <v>2202</v>
      </c>
      <c r="D20" s="276">
        <v>2202</v>
      </c>
      <c r="E20" s="275"/>
      <c r="F20" s="266"/>
      <c r="G20" s="267"/>
      <c r="H20" s="267"/>
      <c r="I20" s="267"/>
    </row>
    <row r="21" spans="1:9" ht="16.5">
      <c r="A21" s="274" t="s">
        <v>132</v>
      </c>
      <c r="B21" s="275"/>
      <c r="C21" s="275">
        <v>7113</v>
      </c>
      <c r="D21" s="276">
        <v>3900</v>
      </c>
      <c r="E21" s="275"/>
      <c r="F21" s="266"/>
      <c r="G21" s="267"/>
      <c r="H21" s="267"/>
      <c r="I21" s="267"/>
    </row>
    <row r="22" spans="1:9" ht="16.5">
      <c r="A22" s="274" t="s">
        <v>133</v>
      </c>
      <c r="B22" s="275"/>
      <c r="C22" s="275">
        <v>19726</v>
      </c>
      <c r="D22" s="276"/>
      <c r="E22" s="275"/>
      <c r="F22" s="266"/>
      <c r="G22" s="267"/>
      <c r="H22" s="267"/>
      <c r="I22" s="267"/>
    </row>
    <row r="23" spans="1:9" ht="16.5">
      <c r="A23" s="274" t="s">
        <v>134</v>
      </c>
      <c r="B23" s="275"/>
      <c r="C23" s="275">
        <v>10000</v>
      </c>
      <c r="D23" s="276">
        <v>1800</v>
      </c>
      <c r="E23" s="275"/>
      <c r="F23" s="266"/>
      <c r="G23" s="267"/>
      <c r="H23" s="267"/>
      <c r="I23" s="267"/>
    </row>
    <row r="24" spans="1:9" ht="16.5">
      <c r="A24" s="274" t="s">
        <v>135</v>
      </c>
      <c r="B24" s="275"/>
      <c r="C24" s="275">
        <v>129810</v>
      </c>
      <c r="D24" s="276">
        <v>127415</v>
      </c>
      <c r="E24" s="275"/>
      <c r="F24" s="266"/>
      <c r="G24" s="267"/>
      <c r="H24" s="267"/>
      <c r="I24" s="267"/>
    </row>
    <row r="25" spans="1:9" ht="16.5">
      <c r="A25" s="274"/>
      <c r="B25" s="275"/>
      <c r="C25" s="275"/>
      <c r="D25" s="276"/>
      <c r="E25" s="275"/>
      <c r="F25" s="266"/>
      <c r="G25" s="267"/>
      <c r="H25" s="267"/>
      <c r="I25" s="267"/>
    </row>
    <row r="26" spans="1:9" ht="16.5">
      <c r="A26" s="277"/>
      <c r="B26" s="278"/>
      <c r="C26" s="278"/>
      <c r="D26" s="279"/>
      <c r="E26" s="278"/>
      <c r="F26" s="266"/>
      <c r="G26" s="267"/>
      <c r="H26" s="267"/>
      <c r="I26" s="267"/>
    </row>
    <row r="27" spans="1:9" ht="16.5">
      <c r="A27" s="285" t="s">
        <v>5</v>
      </c>
      <c r="B27" s="283">
        <v>55393</v>
      </c>
      <c r="C27" s="283">
        <v>55453</v>
      </c>
      <c r="D27" s="284">
        <v>51858</v>
      </c>
      <c r="E27" s="283">
        <v>42683</v>
      </c>
      <c r="F27" s="266"/>
      <c r="G27" s="267"/>
      <c r="H27" s="267"/>
      <c r="I27" s="267"/>
    </row>
    <row r="28" spans="1:9" ht="16.5">
      <c r="A28" s="274" t="s">
        <v>136</v>
      </c>
      <c r="B28" s="275">
        <v>40000</v>
      </c>
      <c r="C28" s="275">
        <v>40000</v>
      </c>
      <c r="D28" s="276">
        <v>40873</v>
      </c>
      <c r="E28" s="275"/>
      <c r="F28" s="266"/>
      <c r="G28" s="267"/>
      <c r="H28" s="267"/>
      <c r="I28" s="267"/>
    </row>
    <row r="29" spans="1:9" ht="16.5">
      <c r="A29" s="274" t="s">
        <v>137</v>
      </c>
      <c r="B29" s="275">
        <v>5290</v>
      </c>
      <c r="C29" s="275">
        <v>5290</v>
      </c>
      <c r="D29" s="276">
        <v>1446</v>
      </c>
      <c r="E29" s="275"/>
      <c r="F29" s="266"/>
      <c r="G29" s="267"/>
      <c r="H29" s="267"/>
      <c r="I29" s="267"/>
    </row>
    <row r="30" spans="1:9" ht="16.5">
      <c r="A30" s="274" t="s">
        <v>138</v>
      </c>
      <c r="B30" s="275">
        <v>1233</v>
      </c>
      <c r="C30" s="275">
        <v>1233</v>
      </c>
      <c r="D30" s="276">
        <v>312</v>
      </c>
      <c r="E30" s="275"/>
      <c r="F30" s="266"/>
      <c r="G30" s="267"/>
      <c r="H30" s="267"/>
      <c r="I30" s="267"/>
    </row>
    <row r="31" spans="1:9" ht="16.5">
      <c r="A31" s="274" t="s">
        <v>139</v>
      </c>
      <c r="B31" s="275">
        <v>70</v>
      </c>
      <c r="C31" s="275">
        <v>70</v>
      </c>
      <c r="D31" s="276">
        <v>170</v>
      </c>
      <c r="E31" s="275"/>
      <c r="F31" s="266"/>
      <c r="G31" s="267"/>
      <c r="H31" s="267"/>
      <c r="I31" s="267"/>
    </row>
    <row r="32" spans="1:9" ht="16.5">
      <c r="A32" s="274" t="s">
        <v>140</v>
      </c>
      <c r="B32" s="275">
        <v>8800</v>
      </c>
      <c r="C32" s="275">
        <v>8800</v>
      </c>
      <c r="D32" s="276">
        <v>8996</v>
      </c>
      <c r="E32" s="275"/>
      <c r="F32" s="266"/>
      <c r="G32" s="267"/>
      <c r="H32" s="267"/>
      <c r="I32" s="267"/>
    </row>
    <row r="33" spans="1:9" ht="16.5">
      <c r="A33" s="274" t="s">
        <v>141</v>
      </c>
      <c r="B33" s="275"/>
      <c r="C33" s="275">
        <v>60</v>
      </c>
      <c r="D33" s="276">
        <v>61</v>
      </c>
      <c r="E33" s="275"/>
      <c r="F33" s="266"/>
      <c r="G33" s="267"/>
      <c r="H33" s="267"/>
      <c r="I33" s="267"/>
    </row>
    <row r="34" spans="1:9" ht="16.5">
      <c r="A34" s="274"/>
      <c r="B34" s="275"/>
      <c r="C34" s="275"/>
      <c r="D34" s="276"/>
      <c r="E34" s="275"/>
      <c r="F34" s="266"/>
      <c r="G34" s="267"/>
      <c r="H34" s="267"/>
      <c r="I34" s="267"/>
    </row>
    <row r="35" spans="1:9" ht="16.5">
      <c r="A35" s="277"/>
      <c r="B35" s="278"/>
      <c r="C35" s="278"/>
      <c r="D35" s="279"/>
      <c r="E35" s="278"/>
      <c r="F35" s="266"/>
      <c r="G35" s="267"/>
      <c r="H35" s="267"/>
      <c r="I35" s="267"/>
    </row>
    <row r="36" spans="1:9" ht="16.5">
      <c r="A36" s="277"/>
      <c r="B36" s="278"/>
      <c r="C36" s="278"/>
      <c r="D36" s="279"/>
      <c r="E36" s="278"/>
      <c r="F36" s="266"/>
      <c r="G36" s="267"/>
      <c r="H36" s="267"/>
      <c r="I36" s="267"/>
    </row>
    <row r="37" spans="1:9" ht="17.25" thickBot="1">
      <c r="A37" s="277"/>
      <c r="B37" s="278"/>
      <c r="C37" s="278"/>
      <c r="D37" s="279"/>
      <c r="E37" s="278"/>
      <c r="F37" s="266"/>
      <c r="G37" s="267"/>
      <c r="H37" s="267"/>
      <c r="I37" s="267"/>
    </row>
    <row r="38" spans="1:9" ht="17.25" thickBot="1">
      <c r="A38" s="271" t="s">
        <v>7</v>
      </c>
      <c r="B38" s="280">
        <v>57875</v>
      </c>
      <c r="C38" s="280">
        <v>89527</v>
      </c>
      <c r="D38" s="281">
        <f>D4-D15</f>
        <v>194978</v>
      </c>
      <c r="E38" s="280">
        <v>123764</v>
      </c>
      <c r="F38" s="266"/>
      <c r="G38" s="267"/>
      <c r="H38" s="267"/>
      <c r="I38" s="267"/>
    </row>
    <row r="39" spans="1:9" ht="16.5">
      <c r="A39" s="266"/>
      <c r="B39" s="266"/>
      <c r="C39" s="266"/>
      <c r="D39" s="266"/>
      <c r="E39" s="266"/>
      <c r="F39" s="266"/>
      <c r="G39" s="267"/>
      <c r="H39" s="267"/>
      <c r="I39" s="267"/>
    </row>
    <row r="40" spans="1:9" ht="17.25" thickBot="1">
      <c r="A40" s="266"/>
      <c r="B40" s="266"/>
      <c r="C40" s="266"/>
      <c r="D40" s="266"/>
      <c r="E40" s="266"/>
      <c r="F40" s="266"/>
      <c r="G40" s="267"/>
      <c r="H40" s="267"/>
      <c r="I40" s="267"/>
    </row>
    <row r="41" spans="1:9" s="292" customFormat="1" ht="17.25" thickBot="1">
      <c r="A41" s="286" t="s">
        <v>142</v>
      </c>
      <c r="B41" s="287"/>
      <c r="C41" s="287"/>
      <c r="D41" s="288"/>
      <c r="E41" s="289" t="s">
        <v>0</v>
      </c>
      <c r="F41" s="290"/>
      <c r="G41" s="291"/>
      <c r="H41" s="291"/>
      <c r="I41" s="291"/>
    </row>
    <row r="42" spans="1:9" s="299" customFormat="1" ht="16.5">
      <c r="A42" s="293" t="s">
        <v>143</v>
      </c>
      <c r="B42" s="294"/>
      <c r="C42" s="294"/>
      <c r="D42" s="295"/>
      <c r="E42" s="296">
        <v>123764</v>
      </c>
      <c r="F42" s="297"/>
      <c r="G42" s="298"/>
      <c r="H42" s="298"/>
      <c r="I42" s="298"/>
    </row>
    <row r="43" spans="1:9" s="299" customFormat="1" ht="16.5">
      <c r="A43" s="300" t="s">
        <v>144</v>
      </c>
      <c r="B43" s="301"/>
      <c r="C43" s="301"/>
      <c r="D43" s="302"/>
      <c r="E43" s="303">
        <v>71214</v>
      </c>
      <c r="F43" s="297"/>
      <c r="G43" s="298"/>
      <c r="H43" s="298"/>
      <c r="I43" s="298"/>
    </row>
    <row r="44" spans="1:9" s="299" customFormat="1" ht="16.5">
      <c r="A44" s="293" t="s">
        <v>145</v>
      </c>
      <c r="B44" s="304"/>
      <c r="C44" s="304"/>
      <c r="D44" s="305"/>
      <c r="E44" s="306">
        <v>-12074</v>
      </c>
      <c r="F44" s="297"/>
      <c r="G44" s="298"/>
      <c r="H44" s="298"/>
      <c r="I44" s="298"/>
    </row>
    <row r="45" spans="1:9" s="299" customFormat="1" ht="16.5">
      <c r="A45" s="307" t="s">
        <v>146</v>
      </c>
      <c r="B45" s="304"/>
      <c r="C45" s="304"/>
      <c r="D45" s="305"/>
      <c r="E45" s="306">
        <v>-2395</v>
      </c>
      <c r="F45" s="297"/>
      <c r="G45" s="298"/>
      <c r="H45" s="298"/>
      <c r="I45" s="298"/>
    </row>
    <row r="46" spans="1:9" s="299" customFormat="1" ht="17.25" thickBot="1">
      <c r="A46" s="308" t="s">
        <v>147</v>
      </c>
      <c r="B46" s="309"/>
      <c r="C46" s="309"/>
      <c r="D46" s="310"/>
      <c r="E46" s="311">
        <f>SUM(E42:E45)</f>
        <v>180509</v>
      </c>
      <c r="F46" s="297"/>
      <c r="G46" s="298"/>
      <c r="H46" s="298"/>
      <c r="I46" s="298"/>
    </row>
    <row r="47" spans="1:9" s="299" customFormat="1" ht="16.5">
      <c r="A47" s="297"/>
      <c r="B47" s="297"/>
      <c r="C47" s="297"/>
      <c r="D47" s="297"/>
      <c r="E47" s="297"/>
      <c r="F47" s="297"/>
      <c r="G47" s="298"/>
      <c r="H47" s="298"/>
      <c r="I47" s="298"/>
    </row>
    <row r="48" s="312" customFormat="1" ht="18.75">
      <c r="A48" s="312" t="s">
        <v>148</v>
      </c>
    </row>
    <row r="49" s="312" customFormat="1" ht="18.75">
      <c r="A49" s="312" t="s">
        <v>149</v>
      </c>
    </row>
    <row r="50" s="312" customFormat="1" ht="18.75">
      <c r="A50" s="313" t="s">
        <v>150</v>
      </c>
    </row>
    <row r="51" s="312" customFormat="1" ht="18.75">
      <c r="A51" s="313" t="s">
        <v>151</v>
      </c>
    </row>
    <row r="52" s="312" customFormat="1" ht="18.75">
      <c r="A52" s="312" t="s">
        <v>152</v>
      </c>
    </row>
    <row r="53" spans="1:9" s="299" customFormat="1" ht="16.5">
      <c r="A53" s="297"/>
      <c r="B53" s="297"/>
      <c r="C53" s="297"/>
      <c r="D53" s="297"/>
      <c r="E53" s="297"/>
      <c r="F53" s="297"/>
      <c r="G53" s="298"/>
      <c r="H53" s="298"/>
      <c r="I53" s="298"/>
    </row>
    <row r="54" spans="1:9" ht="14.25">
      <c r="A54" s="267"/>
      <c r="B54" s="267"/>
      <c r="C54" s="267"/>
      <c r="D54" s="267"/>
      <c r="E54" s="267"/>
      <c r="F54" s="267"/>
      <c r="G54" s="267"/>
      <c r="H54" s="267"/>
      <c r="I54" s="267"/>
    </row>
    <row r="55" spans="1:9" ht="14.25">
      <c r="A55" s="267"/>
      <c r="B55" s="267"/>
      <c r="C55" s="267"/>
      <c r="D55" s="267"/>
      <c r="E55" s="267"/>
      <c r="F55" s="267"/>
      <c r="G55" s="267"/>
      <c r="H55" s="267"/>
      <c r="I55" s="267"/>
    </row>
    <row r="56" spans="1:9" ht="14.25">
      <c r="A56" s="267"/>
      <c r="B56" s="267"/>
      <c r="C56" s="267"/>
      <c r="D56" s="267"/>
      <c r="E56" s="267"/>
      <c r="F56" s="267"/>
      <c r="G56" s="267"/>
      <c r="H56" s="267"/>
      <c r="I56" s="267"/>
    </row>
    <row r="57" spans="1:9" ht="14.25">
      <c r="A57" s="267"/>
      <c r="B57" s="267"/>
      <c r="C57" s="267"/>
      <c r="D57" s="267"/>
      <c r="E57" s="267"/>
      <c r="F57" s="267"/>
      <c r="G57" s="267"/>
      <c r="H57" s="267"/>
      <c r="I57" s="267"/>
    </row>
    <row r="58" spans="1:9" ht="14.25">
      <c r="A58" s="267"/>
      <c r="B58" s="267"/>
      <c r="C58" s="267"/>
      <c r="D58" s="267"/>
      <c r="E58" s="267"/>
      <c r="F58" s="267"/>
      <c r="G58" s="267"/>
      <c r="H58" s="267"/>
      <c r="I58" s="267"/>
    </row>
    <row r="59" spans="1:9" ht="14.25">
      <c r="A59" s="267"/>
      <c r="B59" s="267"/>
      <c r="C59" s="267"/>
      <c r="D59" s="267"/>
      <c r="E59" s="267"/>
      <c r="F59" s="267"/>
      <c r="G59" s="267"/>
      <c r="H59" s="267"/>
      <c r="I59" s="267"/>
    </row>
    <row r="60" spans="1:9" ht="14.25">
      <c r="A60" s="267"/>
      <c r="B60" s="267"/>
      <c r="C60" s="267"/>
      <c r="D60" s="267"/>
      <c r="E60" s="267"/>
      <c r="F60" s="267"/>
      <c r="G60" s="267"/>
      <c r="H60" s="267"/>
      <c r="I60" s="267"/>
    </row>
    <row r="61" spans="1:9" ht="14.25">
      <c r="A61" s="267"/>
      <c r="B61" s="267"/>
      <c r="C61" s="267"/>
      <c r="D61" s="267"/>
      <c r="E61" s="267"/>
      <c r="F61" s="267"/>
      <c r="G61" s="267"/>
      <c r="H61" s="267"/>
      <c r="I61" s="267"/>
    </row>
    <row r="62" spans="1:9" ht="14.25">
      <c r="A62" s="267"/>
      <c r="B62" s="267"/>
      <c r="C62" s="267"/>
      <c r="D62" s="267"/>
      <c r="E62" s="267"/>
      <c r="F62" s="267"/>
      <c r="G62" s="267"/>
      <c r="H62" s="267"/>
      <c r="I62" s="267"/>
    </row>
    <row r="63" spans="1:9" ht="14.25">
      <c r="A63" s="267"/>
      <c r="B63" s="267"/>
      <c r="C63" s="267"/>
      <c r="D63" s="267"/>
      <c r="E63" s="267"/>
      <c r="F63" s="267"/>
      <c r="G63" s="267"/>
      <c r="H63" s="267"/>
      <c r="I63" s="267"/>
    </row>
    <row r="64" spans="1:9" ht="14.25">
      <c r="A64" s="267"/>
      <c r="B64" s="267"/>
      <c r="C64" s="267"/>
      <c r="D64" s="267"/>
      <c r="E64" s="267"/>
      <c r="F64" s="267"/>
      <c r="G64" s="267"/>
      <c r="H64" s="267"/>
      <c r="I64" s="267"/>
    </row>
    <row r="65" spans="1:9" ht="14.25">
      <c r="A65" s="267"/>
      <c r="B65" s="267"/>
      <c r="C65" s="267"/>
      <c r="D65" s="267"/>
      <c r="E65" s="267"/>
      <c r="F65" s="267"/>
      <c r="G65" s="267"/>
      <c r="H65" s="267"/>
      <c r="I65" s="267"/>
    </row>
  </sheetData>
  <printOptions/>
  <pageMargins left="0.75" right="0.75" top="1" bottom="1" header="0.4921259845" footer="0.4921259845"/>
  <pageSetup fitToHeight="1" fitToWidth="1" horizontalDpi="120" verticalDpi="12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view="pageBreakPreview" zoomScale="75" zoomScaleSheetLayoutView="75" workbookViewId="0" topLeftCell="A1">
      <selection activeCell="H16" sqref="H16"/>
    </sheetView>
  </sheetViews>
  <sheetFormatPr defaultColWidth="9.00390625" defaultRowHeight="12.75"/>
  <cols>
    <col min="1" max="1" width="73.75390625" style="0" customWidth="1"/>
    <col min="2" max="2" width="20.75390625" style="0" customWidth="1"/>
    <col min="3" max="3" width="19.75390625" style="0" hidden="1" customWidth="1"/>
    <col min="4" max="4" width="20.625" style="0" customWidth="1"/>
    <col min="5" max="5" width="20.75390625" style="0" bestFit="1" customWidth="1"/>
  </cols>
  <sheetData>
    <row r="1" spans="1:5" ht="16.5" thickBot="1">
      <c r="A1" s="106"/>
      <c r="B1" s="106"/>
      <c r="C1" s="106"/>
      <c r="D1" s="106"/>
      <c r="E1" s="20" t="s">
        <v>0</v>
      </c>
    </row>
    <row r="2" spans="1:7" ht="12.75">
      <c r="A2" s="223" t="s">
        <v>102</v>
      </c>
      <c r="B2" s="107" t="s">
        <v>103</v>
      </c>
      <c r="C2" s="107" t="s">
        <v>18</v>
      </c>
      <c r="D2" s="108" t="s">
        <v>62</v>
      </c>
      <c r="E2" s="108" t="s">
        <v>25</v>
      </c>
      <c r="F2" s="224"/>
      <c r="G2" s="224"/>
    </row>
    <row r="3" spans="1:7" ht="13.5" thickBot="1">
      <c r="A3" s="225" t="s">
        <v>104</v>
      </c>
      <c r="B3" s="226" t="s">
        <v>64</v>
      </c>
      <c r="C3" s="227" t="s">
        <v>105</v>
      </c>
      <c r="D3" s="228" t="s">
        <v>106</v>
      </c>
      <c r="E3" s="228" t="s">
        <v>9</v>
      </c>
      <c r="F3" s="224"/>
      <c r="G3" s="224"/>
    </row>
    <row r="4" spans="1:7" ht="16.5" thickBot="1">
      <c r="A4" s="9" t="s">
        <v>2</v>
      </c>
      <c r="B4" s="112">
        <f>SUM(B5:B10)</f>
        <v>73057</v>
      </c>
      <c r="C4" s="112">
        <f>SUM(C5:C10)</f>
        <v>73057</v>
      </c>
      <c r="D4" s="112">
        <f>SUM(D5:D6)</f>
        <v>73057</v>
      </c>
      <c r="E4" s="112">
        <f>SUM(E5:E10)</f>
        <v>73057</v>
      </c>
      <c r="F4" s="224"/>
      <c r="G4" s="224"/>
    </row>
    <row r="5" spans="1:7" ht="15.75">
      <c r="A5" s="4" t="s">
        <v>68</v>
      </c>
      <c r="B5" s="115">
        <v>63255</v>
      </c>
      <c r="C5" s="34">
        <v>63255</v>
      </c>
      <c r="D5" s="34">
        <v>63255</v>
      </c>
      <c r="E5" s="5">
        <v>63255</v>
      </c>
      <c r="F5" s="224"/>
      <c r="G5" s="224"/>
    </row>
    <row r="6" spans="1:5" ht="15.75">
      <c r="A6" s="4" t="s">
        <v>107</v>
      </c>
      <c r="B6" s="115">
        <v>9802</v>
      </c>
      <c r="C6" s="34">
        <v>9802</v>
      </c>
      <c r="D6" s="34">
        <v>9802</v>
      </c>
      <c r="E6" s="5">
        <v>9802</v>
      </c>
    </row>
    <row r="7" spans="1:5" ht="15.75">
      <c r="A7" s="4"/>
      <c r="B7" s="115"/>
      <c r="C7" s="3"/>
      <c r="D7" s="3"/>
      <c r="E7" s="5"/>
    </row>
    <row r="8" spans="1:5" ht="15.75">
      <c r="A8" s="4"/>
      <c r="B8" s="115"/>
      <c r="C8" s="3"/>
      <c r="D8" s="3"/>
      <c r="E8" s="5"/>
    </row>
    <row r="9" spans="1:7" ht="15.75">
      <c r="A9" s="4"/>
      <c r="B9" s="115"/>
      <c r="C9" s="3"/>
      <c r="D9" s="3"/>
      <c r="E9" s="5"/>
      <c r="F9" s="224"/>
      <c r="G9" s="224"/>
    </row>
    <row r="10" spans="1:7" ht="16.5" thickBot="1">
      <c r="A10" s="4"/>
      <c r="B10" s="115"/>
      <c r="C10" s="3"/>
      <c r="D10" s="3"/>
      <c r="E10" s="5"/>
      <c r="F10" s="224"/>
      <c r="G10" s="224"/>
    </row>
    <row r="11" spans="1:7" ht="16.5" thickBot="1">
      <c r="A11" s="9" t="s">
        <v>4</v>
      </c>
      <c r="B11" s="117"/>
      <c r="C11" s="9"/>
      <c r="D11" s="229"/>
      <c r="E11" s="117"/>
      <c r="F11" s="230"/>
      <c r="G11" s="224"/>
    </row>
    <row r="12" spans="1:7" ht="15.75">
      <c r="A12" s="231"/>
      <c r="B12" s="55"/>
      <c r="C12" s="231"/>
      <c r="D12" s="232"/>
      <c r="E12" s="233"/>
      <c r="F12" s="224"/>
      <c r="G12" s="224"/>
    </row>
    <row r="13" spans="1:7" ht="15.75">
      <c r="A13" s="234" t="s">
        <v>76</v>
      </c>
      <c r="B13" s="2"/>
      <c r="C13" s="234"/>
      <c r="D13" s="235"/>
      <c r="E13" s="236"/>
      <c r="F13" s="224"/>
      <c r="G13" s="224"/>
    </row>
    <row r="14" spans="1:5" ht="15.75">
      <c r="A14" s="4"/>
      <c r="B14" s="115"/>
      <c r="C14" s="4"/>
      <c r="D14" s="237"/>
      <c r="E14" s="238"/>
    </row>
    <row r="15" spans="1:5" ht="15.75">
      <c r="A15" s="4"/>
      <c r="B15" s="115"/>
      <c r="C15" s="4"/>
      <c r="D15" s="237"/>
      <c r="E15" s="238"/>
    </row>
    <row r="16" spans="1:7" ht="15.75">
      <c r="A16" s="4"/>
      <c r="B16" s="115"/>
      <c r="C16" s="3"/>
      <c r="D16" s="239"/>
      <c r="E16" s="240"/>
      <c r="F16" s="224"/>
      <c r="G16" s="224"/>
    </row>
    <row r="17" spans="1:7" ht="15.75">
      <c r="A17" s="234" t="s">
        <v>5</v>
      </c>
      <c r="B17" s="209"/>
      <c r="C17" s="234"/>
      <c r="D17" s="235"/>
      <c r="E17" s="236"/>
      <c r="F17" s="224"/>
      <c r="G17" s="224"/>
    </row>
    <row r="18" spans="1:7" ht="15.75">
      <c r="A18" s="4"/>
      <c r="B18" s="115"/>
      <c r="C18" s="4"/>
      <c r="D18" s="237"/>
      <c r="E18" s="238"/>
      <c r="F18" s="224"/>
      <c r="G18" s="224"/>
    </row>
    <row r="19" spans="1:7" ht="15.75">
      <c r="A19" s="4"/>
      <c r="B19" s="238"/>
      <c r="C19" s="239"/>
      <c r="D19" s="239"/>
      <c r="E19" s="240"/>
      <c r="F19" s="224"/>
      <c r="G19" s="224"/>
    </row>
    <row r="20" spans="1:7" ht="15.75">
      <c r="A20" s="4"/>
      <c r="B20" s="238"/>
      <c r="C20" s="239"/>
      <c r="D20" s="239"/>
      <c r="E20" s="240"/>
      <c r="F20" s="224"/>
      <c r="G20" s="224"/>
    </row>
    <row r="21" spans="1:7" ht="15.75">
      <c r="A21" s="4"/>
      <c r="B21" s="115"/>
      <c r="C21" s="3"/>
      <c r="D21" s="239"/>
      <c r="E21" s="240"/>
      <c r="F21" s="224"/>
      <c r="G21" s="224"/>
    </row>
    <row r="22" spans="1:7" ht="15.75">
      <c r="A22" s="4"/>
      <c r="B22" s="115"/>
      <c r="C22" s="3"/>
      <c r="D22" s="3"/>
      <c r="E22" s="5"/>
      <c r="F22" s="224"/>
      <c r="G22" s="224"/>
    </row>
    <row r="23" spans="1:7" ht="16.5" thickBot="1">
      <c r="A23" s="4"/>
      <c r="B23" s="115"/>
      <c r="C23" s="3"/>
      <c r="D23" s="3"/>
      <c r="E23" s="5"/>
      <c r="F23" s="224"/>
      <c r="G23" s="224"/>
    </row>
    <row r="24" spans="1:7" ht="16.5" thickBot="1">
      <c r="A24" s="9" t="s">
        <v>7</v>
      </c>
      <c r="B24" s="117">
        <f>+B4-B11</f>
        <v>73057</v>
      </c>
      <c r="C24" s="29">
        <v>73057</v>
      </c>
      <c r="D24" s="117">
        <f>+D4-D11</f>
        <v>73057</v>
      </c>
      <c r="E24" s="117">
        <f>+E4-E11</f>
        <v>73057</v>
      </c>
      <c r="F24" s="224"/>
      <c r="G24" s="224"/>
    </row>
    <row r="25" spans="1:5" ht="15.75">
      <c r="A25" s="220"/>
      <c r="B25" s="17"/>
      <c r="C25" s="17"/>
      <c r="D25" s="17"/>
      <c r="E25" s="3"/>
    </row>
    <row r="26" spans="1:5" ht="15.75">
      <c r="A26" s="241" t="s">
        <v>108</v>
      </c>
      <c r="B26" s="242"/>
      <c r="C26" s="242"/>
      <c r="D26" s="242"/>
      <c r="E26" s="242"/>
    </row>
    <row r="27" spans="1:5" ht="18" customHeight="1">
      <c r="A27" s="191" t="s">
        <v>109</v>
      </c>
      <c r="B27" s="17"/>
      <c r="C27" s="191"/>
      <c r="D27" s="191"/>
      <c r="E27" s="191"/>
    </row>
    <row r="28" spans="1:5" ht="18" customHeight="1">
      <c r="A28" s="243" t="s">
        <v>110</v>
      </c>
      <c r="B28" s="17"/>
      <c r="C28" s="191"/>
      <c r="D28" s="191"/>
      <c r="E28" s="191"/>
    </row>
    <row r="29" spans="1:5" ht="18" customHeight="1">
      <c r="A29" s="191"/>
      <c r="B29" s="17"/>
      <c r="C29" s="191"/>
      <c r="D29" s="191"/>
      <c r="E29" s="191"/>
    </row>
    <row r="30" spans="1:5" ht="18" customHeight="1">
      <c r="A30" s="191"/>
      <c r="B30" s="17"/>
      <c r="C30" s="191"/>
      <c r="D30" s="191"/>
      <c r="E30" s="191"/>
    </row>
    <row r="31" spans="1:5" ht="18" customHeight="1">
      <c r="A31" s="244" t="s">
        <v>111</v>
      </c>
      <c r="C31" s="191"/>
      <c r="D31" s="191"/>
      <c r="E31" s="191"/>
    </row>
    <row r="32" spans="3:5" ht="18" customHeight="1" thickBot="1">
      <c r="C32" s="191"/>
      <c r="D32" s="191"/>
      <c r="E32" s="191"/>
    </row>
    <row r="33" spans="1:5" ht="18" customHeight="1">
      <c r="A33" s="245" t="s">
        <v>112</v>
      </c>
      <c r="B33" s="246">
        <v>1351678631.42</v>
      </c>
      <c r="C33" s="191"/>
      <c r="D33" s="191"/>
      <c r="E33" s="191"/>
    </row>
    <row r="34" spans="1:5" ht="18" customHeight="1">
      <c r="A34" s="247" t="s">
        <v>113</v>
      </c>
      <c r="B34" s="248">
        <v>5870284087</v>
      </c>
      <c r="C34" s="191"/>
      <c r="D34" s="191"/>
      <c r="E34" s="191"/>
    </row>
    <row r="35" spans="1:5" ht="18" customHeight="1">
      <c r="A35" s="247" t="s">
        <v>114</v>
      </c>
      <c r="B35" s="248">
        <v>1060482054</v>
      </c>
      <c r="C35" s="191"/>
      <c r="D35" s="191"/>
      <c r="E35" s="191"/>
    </row>
    <row r="36" spans="1:5" ht="18" customHeight="1">
      <c r="A36" s="247" t="s">
        <v>115</v>
      </c>
      <c r="B36" s="248">
        <v>4795261386</v>
      </c>
      <c r="C36" s="191"/>
      <c r="D36" s="191"/>
      <c r="E36" s="191"/>
    </row>
    <row r="37" spans="1:5" ht="18" customHeight="1">
      <c r="A37" s="249"/>
      <c r="B37" s="250"/>
      <c r="C37" s="191"/>
      <c r="D37" s="191"/>
      <c r="E37" s="191"/>
    </row>
    <row r="38" spans="1:5" ht="18" customHeight="1" thickBot="1">
      <c r="A38" s="251" t="s">
        <v>116</v>
      </c>
      <c r="B38" s="252">
        <f>SUM(B33:B37)</f>
        <v>13077706158.42</v>
      </c>
      <c r="C38" s="191"/>
      <c r="D38" s="191"/>
      <c r="E38" s="191"/>
    </row>
    <row r="39" spans="1:5" ht="18" customHeight="1">
      <c r="A39" s="191"/>
      <c r="B39" s="17"/>
      <c r="C39" s="191"/>
      <c r="D39" s="191"/>
      <c r="E39" s="191"/>
    </row>
    <row r="40" spans="1:5" ht="15.75">
      <c r="A40" s="243"/>
      <c r="B40" s="17"/>
      <c r="C40" s="191"/>
      <c r="D40" s="191"/>
      <c r="E40" s="191"/>
    </row>
    <row r="41" spans="1:5" ht="15.75">
      <c r="A41" s="243"/>
      <c r="B41" s="17"/>
      <c r="C41" s="191"/>
      <c r="D41" s="191"/>
      <c r="E41" s="191"/>
    </row>
    <row r="42" spans="1:5" ht="15.75">
      <c r="A42" s="253"/>
      <c r="B42" s="254"/>
      <c r="C42" s="243"/>
      <c r="D42" s="243"/>
      <c r="E42" s="191"/>
    </row>
    <row r="43" spans="1:5" ht="15.75">
      <c r="A43" s="220" t="s">
        <v>117</v>
      </c>
      <c r="B43" s="255">
        <f>SUM(B44:B46)</f>
        <v>285299</v>
      </c>
      <c r="C43" s="243"/>
      <c r="D43" s="243"/>
      <c r="E43" s="191"/>
    </row>
    <row r="44" spans="1:5" ht="15.75">
      <c r="A44" s="241" t="s">
        <v>118</v>
      </c>
      <c r="B44" s="256">
        <v>133971</v>
      </c>
      <c r="C44" s="191"/>
      <c r="D44" s="191"/>
      <c r="E44" s="191"/>
    </row>
    <row r="45" spans="1:5" ht="15.75">
      <c r="A45" s="241" t="s">
        <v>30</v>
      </c>
      <c r="B45" s="256">
        <v>44968</v>
      </c>
      <c r="C45" s="257"/>
      <c r="D45" s="257"/>
      <c r="E45" s="257"/>
    </row>
    <row r="46" spans="1:5" ht="15.75">
      <c r="A46" s="241" t="s">
        <v>119</v>
      </c>
      <c r="B46" s="256">
        <v>106360</v>
      </c>
      <c r="C46" s="258"/>
      <c r="D46" s="258"/>
      <c r="E46" s="258"/>
    </row>
    <row r="47" spans="1:5" ht="15.75">
      <c r="A47" s="220" t="s">
        <v>120</v>
      </c>
      <c r="B47" s="255">
        <f>10000000-B43</f>
        <v>9714701</v>
      </c>
      <c r="C47" s="258"/>
      <c r="D47" s="258"/>
      <c r="E47" s="258"/>
    </row>
    <row r="48" spans="1:5" ht="12.75">
      <c r="A48" s="259"/>
      <c r="B48" s="260"/>
      <c r="C48" s="258"/>
      <c r="D48" s="258"/>
      <c r="E48" s="258"/>
    </row>
    <row r="49" spans="1:5" ht="12.75">
      <c r="A49" s="258"/>
      <c r="B49" s="260"/>
      <c r="C49" s="258"/>
      <c r="D49" s="258"/>
      <c r="E49" s="258"/>
    </row>
    <row r="50" spans="1:5" ht="12.75">
      <c r="A50" s="261"/>
      <c r="B50" s="258"/>
      <c r="C50" s="258"/>
      <c r="D50" s="258"/>
      <c r="E50" s="258"/>
    </row>
    <row r="51" spans="1:5" ht="12.75">
      <c r="A51" s="258"/>
      <c r="B51" s="260"/>
      <c r="C51" s="258"/>
      <c r="D51" s="258"/>
      <c r="E51" s="258"/>
    </row>
    <row r="52" spans="1:5" ht="12.75">
      <c r="A52" s="258"/>
      <c r="B52" s="258"/>
      <c r="C52" s="258"/>
      <c r="D52" s="258"/>
      <c r="E52" s="258"/>
    </row>
    <row r="53" spans="1:5" ht="12.75">
      <c r="A53" s="258"/>
      <c r="B53" s="258"/>
      <c r="C53" s="258"/>
      <c r="D53" s="258"/>
      <c r="E53" s="258"/>
    </row>
    <row r="54" spans="1:5" ht="12.75">
      <c r="A54" s="258"/>
      <c r="B54" s="258"/>
      <c r="C54" s="258"/>
      <c r="D54" s="258"/>
      <c r="E54" s="258"/>
    </row>
    <row r="55" spans="1:5" ht="12.75">
      <c r="A55" s="258"/>
      <c r="B55" s="258"/>
      <c r="C55" s="258"/>
      <c r="D55" s="258"/>
      <c r="E55" s="258"/>
    </row>
  </sheetData>
  <printOptions horizontalCentered="1"/>
  <pageMargins left="0.7874015748031497" right="0.7874015748031497" top="0.65" bottom="0.984251968503937" header="0.5118110236220472" footer="0.5118110236220472"/>
  <pageSetup fitToHeight="1" fitToWidth="1" horizontalDpi="360" verticalDpi="36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1">
      <selection activeCell="A17" sqref="A17"/>
    </sheetView>
  </sheetViews>
  <sheetFormatPr defaultColWidth="9.00390625" defaultRowHeight="12.75"/>
  <cols>
    <col min="1" max="1" width="41.125" style="142" customWidth="1"/>
    <col min="2" max="2" width="10.75390625" style="142" customWidth="1"/>
    <col min="3" max="3" width="12.125" style="142" customWidth="1"/>
    <col min="4" max="4" width="10.75390625" style="142" customWidth="1"/>
    <col min="5" max="5" width="8.125" style="142" customWidth="1"/>
    <col min="6" max="6" width="12.25390625" style="142" customWidth="1"/>
    <col min="7" max="9" width="10.75390625" style="142" customWidth="1"/>
    <col min="10" max="16384" width="9.125" style="142" customWidth="1"/>
  </cols>
  <sheetData>
    <row r="1" spans="1:12" ht="16.5" thickBot="1">
      <c r="A1" s="3"/>
      <c r="B1" s="3"/>
      <c r="C1" s="3"/>
      <c r="D1" s="3"/>
      <c r="E1" s="139"/>
      <c r="F1" s="139"/>
      <c r="G1" s="139"/>
      <c r="H1" s="140"/>
      <c r="I1" s="141" t="s">
        <v>59</v>
      </c>
      <c r="J1" s="131"/>
      <c r="K1" s="131"/>
      <c r="L1" s="131"/>
    </row>
    <row r="2" spans="1:12" ht="16.5" thickBot="1">
      <c r="A2" s="143" t="s">
        <v>60</v>
      </c>
      <c r="B2" s="144" t="s">
        <v>61</v>
      </c>
      <c r="C2" s="145"/>
      <c r="D2" s="144" t="s">
        <v>62</v>
      </c>
      <c r="E2" s="145"/>
      <c r="F2" s="146"/>
      <c r="G2" s="147" t="s">
        <v>63</v>
      </c>
      <c r="H2" s="148" t="s">
        <v>26</v>
      </c>
      <c r="I2" s="149"/>
      <c r="J2" s="131"/>
      <c r="K2" s="131"/>
      <c r="L2" s="131"/>
    </row>
    <row r="3" spans="1:12" ht="16.5" thickBot="1">
      <c r="A3" s="150"/>
      <c r="B3" s="151" t="s">
        <v>64</v>
      </c>
      <c r="C3" s="152"/>
      <c r="D3" s="151" t="s">
        <v>64</v>
      </c>
      <c r="E3" s="152"/>
      <c r="F3" s="153" t="s">
        <v>65</v>
      </c>
      <c r="G3" s="154" t="s">
        <v>66</v>
      </c>
      <c r="H3" s="151" t="s">
        <v>67</v>
      </c>
      <c r="I3" s="152"/>
      <c r="J3" s="131"/>
      <c r="K3" s="131"/>
      <c r="L3" s="131"/>
    </row>
    <row r="4" spans="1:12" ht="16.5" thickBot="1">
      <c r="A4" s="155" t="s">
        <v>2</v>
      </c>
      <c r="B4" s="156">
        <v>64635</v>
      </c>
      <c r="C4" s="157"/>
      <c r="D4" s="156">
        <v>73729</v>
      </c>
      <c r="E4" s="157"/>
      <c r="F4" s="158"/>
      <c r="G4" s="112">
        <v>82368</v>
      </c>
      <c r="H4" s="156">
        <f>SUM(H5:I10)</f>
        <v>175060</v>
      </c>
      <c r="I4" s="157"/>
      <c r="J4" s="131"/>
      <c r="K4" s="131"/>
      <c r="L4" s="131"/>
    </row>
    <row r="5" spans="1:12" ht="15.75">
      <c r="A5" s="159" t="s">
        <v>68</v>
      </c>
      <c r="B5" s="160">
        <v>4322</v>
      </c>
      <c r="C5" s="161"/>
      <c r="D5" s="160">
        <v>26416</v>
      </c>
      <c r="E5" s="161"/>
      <c r="F5" s="162"/>
      <c r="G5" s="163">
        <v>26416</v>
      </c>
      <c r="H5" s="160">
        <v>166233</v>
      </c>
      <c r="I5" s="161"/>
      <c r="J5" s="131"/>
      <c r="K5" s="131"/>
      <c r="L5" s="131"/>
    </row>
    <row r="6" spans="1:12" ht="15.75">
      <c r="A6" s="159" t="s">
        <v>69</v>
      </c>
      <c r="B6" s="160">
        <v>39567</v>
      </c>
      <c r="C6" s="161"/>
      <c r="D6" s="160">
        <v>39567</v>
      </c>
      <c r="E6" s="161"/>
      <c r="F6" s="162"/>
      <c r="G6" s="163">
        <v>47182</v>
      </c>
      <c r="H6" s="160"/>
      <c r="I6" s="161"/>
      <c r="J6" s="131"/>
      <c r="K6" s="131"/>
      <c r="L6" s="131"/>
    </row>
    <row r="7" spans="1:12" ht="15.75">
      <c r="A7" s="159" t="s">
        <v>70</v>
      </c>
      <c r="B7" s="160">
        <v>5000</v>
      </c>
      <c r="C7" s="161"/>
      <c r="D7" s="160">
        <v>5000</v>
      </c>
      <c r="E7" s="161"/>
      <c r="F7" s="162"/>
      <c r="G7" s="163">
        <v>4773</v>
      </c>
      <c r="H7" s="160">
        <v>4764</v>
      </c>
      <c r="I7" s="161"/>
      <c r="J7" s="131"/>
      <c r="K7" s="131"/>
      <c r="L7" s="131"/>
    </row>
    <row r="8" spans="1:12" ht="15.75">
      <c r="A8" s="159" t="s">
        <v>71</v>
      </c>
      <c r="B8" s="160">
        <v>13000</v>
      </c>
      <c r="C8" s="161"/>
      <c r="D8" s="160"/>
      <c r="E8" s="161"/>
      <c r="F8" s="162"/>
      <c r="G8" s="164"/>
      <c r="H8" s="160"/>
      <c r="I8" s="161"/>
      <c r="J8" s="131"/>
      <c r="K8" s="131"/>
      <c r="L8" s="131"/>
    </row>
    <row r="9" spans="1:12" ht="15.75">
      <c r="A9" s="159" t="s">
        <v>72</v>
      </c>
      <c r="B9" s="160">
        <v>2746</v>
      </c>
      <c r="C9" s="161"/>
      <c r="D9" s="160">
        <v>2746</v>
      </c>
      <c r="E9" s="161"/>
      <c r="F9" s="162"/>
      <c r="G9" s="164">
        <v>2746</v>
      </c>
      <c r="H9" s="160">
        <v>2746</v>
      </c>
      <c r="I9" s="161"/>
      <c r="J9" s="131"/>
      <c r="K9" s="131"/>
      <c r="L9" s="131"/>
    </row>
    <row r="10" spans="1:12" ht="15.75">
      <c r="A10" s="159" t="s">
        <v>73</v>
      </c>
      <c r="B10" s="160"/>
      <c r="C10" s="161"/>
      <c r="D10" s="160"/>
      <c r="E10" s="161"/>
      <c r="F10" s="162"/>
      <c r="G10" s="163">
        <v>1259</v>
      </c>
      <c r="H10" s="160">
        <v>1317</v>
      </c>
      <c r="I10" s="161"/>
      <c r="J10" s="131"/>
      <c r="K10" s="131"/>
      <c r="L10" s="131"/>
    </row>
    <row r="11" spans="1:12" ht="15.75">
      <c r="A11" s="159" t="s">
        <v>74</v>
      </c>
      <c r="B11" s="160"/>
      <c r="C11" s="161"/>
      <c r="D11" s="160"/>
      <c r="E11" s="161"/>
      <c r="F11" s="162"/>
      <c r="G11" s="163">
        <v>-8</v>
      </c>
      <c r="H11" s="160"/>
      <c r="I11" s="161"/>
      <c r="J11" s="131"/>
      <c r="K11" s="131"/>
      <c r="L11" s="131"/>
    </row>
    <row r="12" spans="1:12" ht="15.75">
      <c r="A12" s="165"/>
      <c r="B12" s="166"/>
      <c r="C12" s="167"/>
      <c r="D12" s="166"/>
      <c r="E12" s="167"/>
      <c r="F12" s="168"/>
      <c r="G12" s="169"/>
      <c r="H12" s="166"/>
      <c r="I12" s="167"/>
      <c r="J12" s="131"/>
      <c r="K12" s="131"/>
      <c r="L12" s="131"/>
    </row>
    <row r="13" spans="1:12" ht="16.5" thickBot="1">
      <c r="A13" s="165"/>
      <c r="B13" s="166"/>
      <c r="C13" s="167"/>
      <c r="D13" s="166"/>
      <c r="E13" s="167"/>
      <c r="F13" s="168"/>
      <c r="G13" s="169"/>
      <c r="H13" s="166"/>
      <c r="I13" s="167"/>
      <c r="J13" s="131"/>
      <c r="K13" s="131"/>
      <c r="L13" s="131"/>
    </row>
    <row r="14" spans="1:12" ht="16.5" thickBot="1">
      <c r="A14" s="155" t="s">
        <v>75</v>
      </c>
      <c r="B14" s="156">
        <v>64635</v>
      </c>
      <c r="C14" s="157"/>
      <c r="D14" s="156">
        <v>64635</v>
      </c>
      <c r="E14" s="157"/>
      <c r="F14" s="170"/>
      <c r="G14" s="171">
        <v>49029</v>
      </c>
      <c r="H14" s="156">
        <v>0</v>
      </c>
      <c r="I14" s="157"/>
      <c r="J14" s="131"/>
      <c r="K14" s="131"/>
      <c r="L14" s="131"/>
    </row>
    <row r="15" spans="1:12" ht="15.75">
      <c r="A15" s="159"/>
      <c r="B15" s="172"/>
      <c r="C15" s="173"/>
      <c r="D15" s="172"/>
      <c r="E15" s="173"/>
      <c r="F15" s="162"/>
      <c r="G15" s="163"/>
      <c r="H15" s="174"/>
      <c r="I15" s="175"/>
      <c r="J15" s="131"/>
      <c r="K15" s="131"/>
      <c r="L15" s="131"/>
    </row>
    <row r="16" spans="1:12" ht="15.75">
      <c r="A16" s="159" t="s">
        <v>76</v>
      </c>
      <c r="B16" s="160">
        <v>0</v>
      </c>
      <c r="C16" s="161"/>
      <c r="D16" s="160">
        <v>24530</v>
      </c>
      <c r="E16" s="161"/>
      <c r="F16" s="162"/>
      <c r="G16" s="163">
        <v>23460</v>
      </c>
      <c r="H16" s="176">
        <v>0</v>
      </c>
      <c r="I16" s="177"/>
      <c r="J16" s="131"/>
      <c r="K16" s="131"/>
      <c r="L16" s="131"/>
    </row>
    <row r="17" spans="1:12" ht="15.75">
      <c r="A17" s="178" t="s">
        <v>77</v>
      </c>
      <c r="B17" s="179"/>
      <c r="C17" s="180"/>
      <c r="D17" s="179">
        <v>19390</v>
      </c>
      <c r="E17" s="180"/>
      <c r="F17" s="181"/>
      <c r="G17" s="182">
        <v>19390</v>
      </c>
      <c r="H17" s="160"/>
      <c r="I17" s="161"/>
      <c r="J17" s="131"/>
      <c r="K17" s="131"/>
      <c r="L17" s="131"/>
    </row>
    <row r="18" spans="1:12" ht="15.75">
      <c r="A18" s="159" t="s">
        <v>78</v>
      </c>
      <c r="B18" s="160"/>
      <c r="C18" s="161"/>
      <c r="D18" s="160">
        <v>5140</v>
      </c>
      <c r="E18" s="161"/>
      <c r="F18" s="162"/>
      <c r="G18" s="163">
        <v>4070</v>
      </c>
      <c r="H18" s="160"/>
      <c r="I18" s="161"/>
      <c r="J18" s="131"/>
      <c r="K18" s="131"/>
      <c r="L18" s="131"/>
    </row>
    <row r="19" spans="1:12" ht="15.75">
      <c r="A19" s="165"/>
      <c r="B19" s="183"/>
      <c r="C19" s="184"/>
      <c r="D19" s="183"/>
      <c r="E19" s="184"/>
      <c r="F19" s="168"/>
      <c r="G19" s="169"/>
      <c r="H19" s="183"/>
      <c r="I19" s="184"/>
      <c r="J19" s="131"/>
      <c r="K19" s="131"/>
      <c r="L19" s="131"/>
    </row>
    <row r="20" spans="1:12" ht="15.75">
      <c r="A20" s="165"/>
      <c r="B20" s="183"/>
      <c r="C20" s="184"/>
      <c r="D20" s="183"/>
      <c r="E20" s="184"/>
      <c r="F20" s="168"/>
      <c r="G20" s="169"/>
      <c r="H20" s="183"/>
      <c r="I20" s="184"/>
      <c r="J20" s="131"/>
      <c r="K20" s="131"/>
      <c r="L20" s="131"/>
    </row>
    <row r="21" spans="1:12" ht="15.75">
      <c r="A21" s="165"/>
      <c r="B21" s="183"/>
      <c r="C21" s="184"/>
      <c r="D21" s="183"/>
      <c r="E21" s="184"/>
      <c r="F21" s="168"/>
      <c r="G21" s="169"/>
      <c r="H21" s="183"/>
      <c r="I21" s="184"/>
      <c r="J21" s="131"/>
      <c r="K21" s="131"/>
      <c r="L21" s="131"/>
    </row>
    <row r="22" spans="1:12" ht="15.75">
      <c r="A22" s="165"/>
      <c r="B22" s="183"/>
      <c r="C22" s="184"/>
      <c r="D22" s="183"/>
      <c r="E22" s="184"/>
      <c r="F22" s="168"/>
      <c r="G22" s="169"/>
      <c r="H22" s="183"/>
      <c r="I22" s="184"/>
      <c r="J22" s="131"/>
      <c r="K22" s="131"/>
      <c r="L22" s="131"/>
    </row>
    <row r="23" spans="1:12" ht="15.75">
      <c r="A23" s="165"/>
      <c r="B23" s="183"/>
      <c r="C23" s="184"/>
      <c r="D23" s="183"/>
      <c r="E23" s="184"/>
      <c r="F23" s="168"/>
      <c r="G23" s="169"/>
      <c r="H23" s="183"/>
      <c r="I23" s="184"/>
      <c r="J23" s="131"/>
      <c r="K23" s="131"/>
      <c r="L23" s="131"/>
    </row>
    <row r="24" spans="1:12" ht="15.75">
      <c r="A24" s="185" t="s">
        <v>5</v>
      </c>
      <c r="B24" s="176">
        <v>64635</v>
      </c>
      <c r="C24" s="177"/>
      <c r="D24" s="176">
        <v>40105</v>
      </c>
      <c r="E24" s="177"/>
      <c r="F24" s="186"/>
      <c r="G24" s="187">
        <v>25569</v>
      </c>
      <c r="H24" s="176">
        <v>0</v>
      </c>
      <c r="I24" s="177"/>
      <c r="J24" s="131"/>
      <c r="K24" s="131"/>
      <c r="L24" s="131"/>
    </row>
    <row r="25" spans="1:12" ht="15.75">
      <c r="A25" s="159" t="s">
        <v>79</v>
      </c>
      <c r="B25" s="160">
        <v>36976</v>
      </c>
      <c r="C25" s="161"/>
      <c r="D25" s="160">
        <v>17586</v>
      </c>
      <c r="E25" s="161"/>
      <c r="F25" s="162"/>
      <c r="G25" s="163">
        <v>3180</v>
      </c>
      <c r="H25" s="183"/>
      <c r="I25" s="184"/>
      <c r="J25" s="131"/>
      <c r="K25" s="131"/>
      <c r="L25" s="131"/>
    </row>
    <row r="26" spans="1:12" ht="15.75">
      <c r="A26" s="159" t="s">
        <v>80</v>
      </c>
      <c r="B26" s="160">
        <v>27659</v>
      </c>
      <c r="C26" s="161"/>
      <c r="D26" s="160">
        <v>22519</v>
      </c>
      <c r="E26" s="161"/>
      <c r="F26" s="162"/>
      <c r="G26" s="163">
        <v>22389</v>
      </c>
      <c r="H26" s="183"/>
      <c r="I26" s="184"/>
      <c r="J26" s="131"/>
      <c r="K26" s="131"/>
      <c r="L26" s="131"/>
    </row>
    <row r="27" spans="1:12" ht="15.75">
      <c r="A27" s="165"/>
      <c r="B27" s="183"/>
      <c r="C27" s="184"/>
      <c r="D27" s="183"/>
      <c r="E27" s="184"/>
      <c r="F27" s="168"/>
      <c r="G27" s="169"/>
      <c r="H27" s="183"/>
      <c r="I27" s="184"/>
      <c r="J27" s="131"/>
      <c r="K27" s="131"/>
      <c r="L27" s="131"/>
    </row>
    <row r="28" spans="1:12" ht="15.75">
      <c r="A28" s="165"/>
      <c r="B28" s="183"/>
      <c r="C28" s="184"/>
      <c r="D28" s="183"/>
      <c r="E28" s="184"/>
      <c r="F28" s="168"/>
      <c r="G28" s="188"/>
      <c r="H28" s="183"/>
      <c r="I28" s="184"/>
      <c r="J28" s="131"/>
      <c r="K28" s="131"/>
      <c r="L28" s="131"/>
    </row>
    <row r="29" spans="1:12" ht="15.75">
      <c r="A29" s="165"/>
      <c r="B29" s="183"/>
      <c r="C29" s="184"/>
      <c r="D29" s="183"/>
      <c r="E29" s="184"/>
      <c r="F29" s="168"/>
      <c r="G29" s="188"/>
      <c r="H29" s="183"/>
      <c r="I29" s="184"/>
      <c r="J29" s="131"/>
      <c r="K29" s="131"/>
      <c r="L29" s="131"/>
    </row>
    <row r="30" spans="1:12" ht="15.75">
      <c r="A30" s="165"/>
      <c r="B30" s="183"/>
      <c r="C30" s="184"/>
      <c r="D30" s="183"/>
      <c r="E30" s="184"/>
      <c r="F30" s="168"/>
      <c r="G30" s="188"/>
      <c r="H30" s="183"/>
      <c r="I30" s="184"/>
      <c r="J30" s="131"/>
      <c r="K30" s="131"/>
      <c r="L30" s="131"/>
    </row>
    <row r="31" spans="1:12" ht="15.75">
      <c r="A31" s="165"/>
      <c r="B31" s="183"/>
      <c r="C31" s="184"/>
      <c r="D31" s="183"/>
      <c r="E31" s="184"/>
      <c r="F31" s="168"/>
      <c r="G31" s="188"/>
      <c r="H31" s="183"/>
      <c r="I31" s="184"/>
      <c r="J31" s="131"/>
      <c r="K31" s="131"/>
      <c r="L31" s="131"/>
    </row>
    <row r="32" spans="1:12" ht="16.5" thickBot="1">
      <c r="A32" s="165"/>
      <c r="B32" s="183"/>
      <c r="C32" s="184"/>
      <c r="D32" s="183"/>
      <c r="E32" s="184"/>
      <c r="F32" s="168"/>
      <c r="G32" s="188"/>
      <c r="H32" s="183"/>
      <c r="I32" s="184"/>
      <c r="J32" s="131"/>
      <c r="K32" s="131"/>
      <c r="L32" s="131"/>
    </row>
    <row r="33" spans="1:12" ht="16.5" thickBot="1">
      <c r="A33" s="155" t="s">
        <v>81</v>
      </c>
      <c r="B33" s="156">
        <v>0</v>
      </c>
      <c r="C33" s="157"/>
      <c r="D33" s="156">
        <v>9094</v>
      </c>
      <c r="E33" s="189"/>
      <c r="F33" s="158"/>
      <c r="G33" s="190">
        <v>33339</v>
      </c>
      <c r="H33" s="156">
        <f>H4-H14</f>
        <v>175060</v>
      </c>
      <c r="I33" s="157"/>
      <c r="J33" s="131"/>
      <c r="K33" s="131"/>
      <c r="L33" s="131"/>
    </row>
    <row r="34" spans="1:12" ht="1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1:12" ht="1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</row>
    <row r="36" spans="1:12" ht="1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1:12" ht="15.75">
      <c r="A37" s="14" t="s">
        <v>82</v>
      </c>
      <c r="B37" s="3"/>
      <c r="C37" s="3"/>
      <c r="D37" s="3"/>
      <c r="E37" s="3"/>
      <c r="F37" s="3"/>
      <c r="G37" s="191"/>
      <c r="H37" s="3"/>
      <c r="I37" s="131"/>
      <c r="J37" s="131"/>
      <c r="K37" s="131"/>
      <c r="L37" s="131"/>
    </row>
    <row r="38" spans="1:12" ht="15.75">
      <c r="A38" s="3"/>
      <c r="B38" s="3"/>
      <c r="C38" s="3"/>
      <c r="D38" s="3"/>
      <c r="E38" s="3"/>
      <c r="F38" s="3"/>
      <c r="G38" s="191"/>
      <c r="H38" s="3"/>
      <c r="I38" s="131"/>
      <c r="J38" s="131"/>
      <c r="K38" s="131"/>
      <c r="L38" s="131"/>
    </row>
    <row r="39" spans="1:12" ht="16.5" thickBot="1">
      <c r="A39" s="3"/>
      <c r="B39" s="3"/>
      <c r="C39" s="3"/>
      <c r="D39" s="3"/>
      <c r="E39" s="3"/>
      <c r="F39" s="3"/>
      <c r="G39" s="191"/>
      <c r="H39" s="3"/>
      <c r="I39" s="131"/>
      <c r="J39" s="131"/>
      <c r="K39" s="131"/>
      <c r="L39" s="131"/>
    </row>
    <row r="40" spans="1:12" ht="16.5" thickBot="1">
      <c r="A40" s="192" t="s">
        <v>83</v>
      </c>
      <c r="B40" s="193">
        <v>1995</v>
      </c>
      <c r="C40" s="193">
        <v>1996</v>
      </c>
      <c r="D40" s="193">
        <v>1997</v>
      </c>
      <c r="E40" s="193">
        <v>1998</v>
      </c>
      <c r="F40" s="193">
        <v>1999</v>
      </c>
      <c r="G40" s="193">
        <v>2000</v>
      </c>
      <c r="H40" s="194">
        <v>2001</v>
      </c>
      <c r="I40" s="131"/>
      <c r="J40" s="131"/>
      <c r="K40" s="131"/>
      <c r="L40" s="131"/>
    </row>
    <row r="41" spans="1:12" ht="15.75">
      <c r="A41" s="195" t="s">
        <v>84</v>
      </c>
      <c r="B41" s="196">
        <v>205</v>
      </c>
      <c r="C41" s="197">
        <v>136</v>
      </c>
      <c r="D41" s="197">
        <v>221</v>
      </c>
      <c r="E41" s="197">
        <v>505</v>
      </c>
      <c r="F41" s="197">
        <v>347</v>
      </c>
      <c r="G41" s="198">
        <v>235</v>
      </c>
      <c r="H41" s="199">
        <v>180</v>
      </c>
      <c r="I41" s="131"/>
      <c r="J41" s="131"/>
      <c r="K41" s="131"/>
      <c r="L41" s="131"/>
    </row>
    <row r="42" spans="1:12" ht="15.75">
      <c r="A42" s="200" t="s">
        <v>85</v>
      </c>
      <c r="B42" s="201">
        <v>111</v>
      </c>
      <c r="C42" s="201">
        <v>95</v>
      </c>
      <c r="D42" s="201">
        <v>193</v>
      </c>
      <c r="E42" s="201">
        <v>154</v>
      </c>
      <c r="F42" s="201">
        <v>176</v>
      </c>
      <c r="G42" s="201">
        <v>187</v>
      </c>
      <c r="H42" s="202">
        <v>144</v>
      </c>
      <c r="I42" s="131"/>
      <c r="J42" s="131"/>
      <c r="K42" s="131"/>
      <c r="L42" s="131"/>
    </row>
    <row r="43" spans="1:12" ht="15.75">
      <c r="A43" s="203" t="s">
        <v>86</v>
      </c>
      <c r="B43" s="204"/>
      <c r="C43" s="204"/>
      <c r="D43" s="204"/>
      <c r="E43" s="204"/>
      <c r="F43" s="204"/>
      <c r="G43" s="198"/>
      <c r="H43" s="205"/>
      <c r="I43" s="131"/>
      <c r="J43" s="131"/>
      <c r="K43" s="131"/>
      <c r="L43" s="131"/>
    </row>
    <row r="44" spans="1:12" ht="15.75">
      <c r="A44" s="206" t="s">
        <v>87</v>
      </c>
      <c r="B44" s="207">
        <v>27325</v>
      </c>
      <c r="C44" s="207">
        <v>26143</v>
      </c>
      <c r="D44" s="207">
        <v>34993</v>
      </c>
      <c r="E44" s="207">
        <v>42202</v>
      </c>
      <c r="F44" s="207">
        <v>47275</v>
      </c>
      <c r="G44" s="208">
        <f>G45+G46</f>
        <v>64552</v>
      </c>
      <c r="H44" s="209">
        <f>H45+H46</f>
        <v>49029</v>
      </c>
      <c r="I44" s="131"/>
      <c r="J44" s="131"/>
      <c r="K44" s="131"/>
      <c r="L44" s="131"/>
    </row>
    <row r="45" spans="1:12" ht="15.75">
      <c r="A45" s="210" t="s">
        <v>88</v>
      </c>
      <c r="B45" s="211"/>
      <c r="C45" s="211"/>
      <c r="D45" s="211">
        <v>15906</v>
      </c>
      <c r="E45" s="211">
        <v>1383</v>
      </c>
      <c r="F45" s="211">
        <v>4155</v>
      </c>
      <c r="G45" s="211">
        <v>9700</v>
      </c>
      <c r="H45" s="212">
        <v>23460</v>
      </c>
      <c r="I45" s="131"/>
      <c r="J45" s="131"/>
      <c r="K45" s="131"/>
      <c r="L45" s="131"/>
    </row>
    <row r="46" spans="1:12" ht="15.75">
      <c r="A46" s="210" t="s">
        <v>89</v>
      </c>
      <c r="B46" s="211"/>
      <c r="C46" s="211"/>
      <c r="D46" s="211">
        <v>19087</v>
      </c>
      <c r="E46" s="211">
        <v>40819</v>
      </c>
      <c r="F46" s="211">
        <v>43120</v>
      </c>
      <c r="G46" s="213">
        <v>54852</v>
      </c>
      <c r="H46" s="212">
        <v>25569</v>
      </c>
      <c r="I46" s="131"/>
      <c r="J46" s="131"/>
      <c r="K46" s="131"/>
      <c r="L46" s="131"/>
    </row>
    <row r="47" spans="1:12" ht="15.75">
      <c r="A47" s="200" t="s">
        <v>90</v>
      </c>
      <c r="B47" s="211"/>
      <c r="C47" s="214">
        <v>8732</v>
      </c>
      <c r="D47" s="214">
        <v>15084</v>
      </c>
      <c r="E47" s="214">
        <v>22005</v>
      </c>
      <c r="F47" s="214">
        <v>31877</v>
      </c>
      <c r="G47" s="214">
        <f>G48+G49</f>
        <v>37841</v>
      </c>
      <c r="H47" s="215">
        <f>H48+H49</f>
        <v>51955</v>
      </c>
      <c r="I47" s="131"/>
      <c r="J47" s="131"/>
      <c r="K47" s="131"/>
      <c r="L47" s="131"/>
    </row>
    <row r="48" spans="1:12" ht="15.75">
      <c r="A48" s="210" t="s">
        <v>91</v>
      </c>
      <c r="B48" s="211"/>
      <c r="C48" s="211">
        <v>7393</v>
      </c>
      <c r="D48" s="211">
        <v>12894</v>
      </c>
      <c r="E48" s="211">
        <v>19216</v>
      </c>
      <c r="F48" s="211">
        <v>28689</v>
      </c>
      <c r="G48" s="211">
        <v>34068</v>
      </c>
      <c r="H48" s="212">
        <v>47182</v>
      </c>
      <c r="I48" s="131"/>
      <c r="J48" s="131"/>
      <c r="K48" s="131"/>
      <c r="L48" s="131"/>
    </row>
    <row r="49" spans="1:12" ht="16.5" thickBot="1">
      <c r="A49" s="216" t="s">
        <v>92</v>
      </c>
      <c r="B49" s="217"/>
      <c r="C49" s="217">
        <v>1339</v>
      </c>
      <c r="D49" s="217">
        <v>2190</v>
      </c>
      <c r="E49" s="217">
        <v>2789</v>
      </c>
      <c r="F49" s="217">
        <v>3188</v>
      </c>
      <c r="G49" s="218">
        <v>3773</v>
      </c>
      <c r="H49" s="219">
        <v>4773</v>
      </c>
      <c r="I49" s="131"/>
      <c r="J49" s="131"/>
      <c r="K49" s="131"/>
      <c r="L49" s="131"/>
    </row>
    <row r="50" spans="1:12" ht="15.75">
      <c r="A50" s="3"/>
      <c r="B50" s="3"/>
      <c r="C50" s="3"/>
      <c r="D50" s="3"/>
      <c r="E50" s="3"/>
      <c r="F50" s="3"/>
      <c r="G50" s="191"/>
      <c r="H50" s="3"/>
      <c r="I50" s="131"/>
      <c r="J50" s="131"/>
      <c r="K50" s="131"/>
      <c r="L50" s="131"/>
    </row>
    <row r="51" spans="1:12" ht="15.75">
      <c r="A51" s="14" t="s">
        <v>93</v>
      </c>
      <c r="B51" s="14"/>
      <c r="C51" s="14"/>
      <c r="D51" s="14"/>
      <c r="E51" s="14"/>
      <c r="F51" s="14"/>
      <c r="G51" s="220"/>
      <c r="H51" s="14"/>
      <c r="I51" s="221"/>
      <c r="J51" s="221"/>
      <c r="K51" s="221"/>
      <c r="L51" s="131"/>
    </row>
    <row r="52" spans="1:12" ht="15.75">
      <c r="A52" s="14" t="s">
        <v>94</v>
      </c>
      <c r="B52" s="14"/>
      <c r="C52" s="14"/>
      <c r="D52" s="14"/>
      <c r="E52" s="14"/>
      <c r="F52" s="14"/>
      <c r="G52" s="220"/>
      <c r="H52" s="14"/>
      <c r="I52" s="221"/>
      <c r="J52" s="221"/>
      <c r="K52" s="221"/>
      <c r="L52" s="131"/>
    </row>
    <row r="53" spans="1:12" ht="15.75">
      <c r="A53" s="14" t="s">
        <v>95</v>
      </c>
      <c r="B53" s="14"/>
      <c r="C53" s="14"/>
      <c r="D53" s="14"/>
      <c r="E53" s="14"/>
      <c r="F53" s="14"/>
      <c r="G53" s="220"/>
      <c r="H53" s="14"/>
      <c r="I53" s="221"/>
      <c r="J53" s="221"/>
      <c r="K53" s="221"/>
      <c r="L53" s="131"/>
    </row>
    <row r="54" spans="1:12" ht="15.75">
      <c r="A54" s="14" t="s">
        <v>96</v>
      </c>
      <c r="B54" s="14"/>
      <c r="C54" s="14"/>
      <c r="D54" s="14"/>
      <c r="E54" s="14"/>
      <c r="F54" s="14"/>
      <c r="G54" s="220"/>
      <c r="H54" s="14"/>
      <c r="I54" s="221"/>
      <c r="J54" s="221"/>
      <c r="K54" s="221"/>
      <c r="L54" s="131"/>
    </row>
    <row r="55" spans="1:12" ht="15.75">
      <c r="A55" s="14" t="s">
        <v>97</v>
      </c>
      <c r="B55" s="14"/>
      <c r="C55" s="14"/>
      <c r="D55" s="14"/>
      <c r="E55" s="14"/>
      <c r="F55" s="14"/>
      <c r="G55" s="220"/>
      <c r="H55" s="14"/>
      <c r="I55" s="221"/>
      <c r="J55" s="221"/>
      <c r="K55" s="221"/>
      <c r="L55" s="131"/>
    </row>
    <row r="56" spans="1:12" ht="15.75">
      <c r="A56" s="14" t="s">
        <v>98</v>
      </c>
      <c r="B56" s="14"/>
      <c r="C56" s="14"/>
      <c r="D56" s="14"/>
      <c r="E56" s="14"/>
      <c r="F56" s="14"/>
      <c r="G56" s="220"/>
      <c r="H56" s="14"/>
      <c r="I56" s="221"/>
      <c r="J56" s="221"/>
      <c r="K56" s="221"/>
      <c r="L56" s="131"/>
    </row>
    <row r="57" spans="1:12" ht="15.75">
      <c r="A57" s="14" t="s">
        <v>99</v>
      </c>
      <c r="B57" s="14"/>
      <c r="C57" s="14"/>
      <c r="D57" s="14"/>
      <c r="E57" s="14"/>
      <c r="F57" s="14"/>
      <c r="G57" s="220"/>
      <c r="H57" s="14"/>
      <c r="I57" s="221"/>
      <c r="J57" s="221"/>
      <c r="K57" s="221"/>
      <c r="L57" s="131"/>
    </row>
    <row r="58" spans="1:12" ht="15.75">
      <c r="A58" s="14" t="s">
        <v>100</v>
      </c>
      <c r="B58" s="14"/>
      <c r="C58" s="14"/>
      <c r="D58" s="14"/>
      <c r="E58" s="14"/>
      <c r="F58" s="14"/>
      <c r="G58" s="220"/>
      <c r="H58" s="14"/>
      <c r="I58" s="221"/>
      <c r="J58" s="221"/>
      <c r="K58" s="221"/>
      <c r="L58" s="131"/>
    </row>
    <row r="59" spans="1:12" ht="15.75">
      <c r="A59" s="14" t="s">
        <v>101</v>
      </c>
      <c r="B59" s="14"/>
      <c r="C59" s="14"/>
      <c r="D59" s="14"/>
      <c r="E59" s="14"/>
      <c r="F59" s="14"/>
      <c r="G59" s="220"/>
      <c r="H59" s="14"/>
      <c r="I59" s="221"/>
      <c r="J59" s="221"/>
      <c r="K59" s="221"/>
      <c r="L59" s="131"/>
    </row>
    <row r="60" spans="1:12" ht="15.75">
      <c r="A60" s="14"/>
      <c r="B60" s="14"/>
      <c r="C60" s="14"/>
      <c r="D60" s="14"/>
      <c r="E60" s="14"/>
      <c r="F60" s="14"/>
      <c r="G60" s="220"/>
      <c r="H60" s="14"/>
      <c r="I60" s="221"/>
      <c r="J60" s="221"/>
      <c r="K60" s="221"/>
      <c r="L60" s="131"/>
    </row>
    <row r="61" spans="1:12" ht="15.75">
      <c r="A61" s="3"/>
      <c r="B61" s="3"/>
      <c r="C61" s="3"/>
      <c r="D61" s="3"/>
      <c r="E61" s="3"/>
      <c r="F61" s="3"/>
      <c r="G61" s="191"/>
      <c r="H61" s="3"/>
      <c r="I61" s="131"/>
      <c r="J61" s="131"/>
      <c r="K61" s="131"/>
      <c r="L61" s="131"/>
    </row>
    <row r="62" spans="1:12" ht="15.75">
      <c r="A62" s="222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</row>
    <row r="63" spans="1:12" ht="1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</row>
    <row r="64" spans="1:12" ht="1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</row>
  </sheetData>
  <mergeCells count="87">
    <mergeCell ref="B2:C2"/>
    <mergeCell ref="D2:E2"/>
    <mergeCell ref="H2:I2"/>
    <mergeCell ref="B3:C3"/>
    <mergeCell ref="D3:E3"/>
    <mergeCell ref="H3:I3"/>
    <mergeCell ref="B4:C4"/>
    <mergeCell ref="D4:E4"/>
    <mergeCell ref="H4:I4"/>
    <mergeCell ref="B5:C5"/>
    <mergeCell ref="D5:E5"/>
    <mergeCell ref="H5:I5"/>
    <mergeCell ref="B6:C6"/>
    <mergeCell ref="D6:E6"/>
    <mergeCell ref="H6:I6"/>
    <mergeCell ref="B7:C7"/>
    <mergeCell ref="D7:E7"/>
    <mergeCell ref="H7:I7"/>
    <mergeCell ref="B8:C8"/>
    <mergeCell ref="D8:E8"/>
    <mergeCell ref="H8:I8"/>
    <mergeCell ref="B9:C9"/>
    <mergeCell ref="D9:E9"/>
    <mergeCell ref="H9:I9"/>
    <mergeCell ref="B10:C10"/>
    <mergeCell ref="D10:E10"/>
    <mergeCell ref="H10:I10"/>
    <mergeCell ref="B11:C11"/>
    <mergeCell ref="D11:E11"/>
    <mergeCell ref="H11:I11"/>
    <mergeCell ref="B14:C14"/>
    <mergeCell ref="D14:E14"/>
    <mergeCell ref="H14:I14"/>
    <mergeCell ref="B16:C16"/>
    <mergeCell ref="D16:E16"/>
    <mergeCell ref="H16:I16"/>
    <mergeCell ref="B17:C17"/>
    <mergeCell ref="D17:E17"/>
    <mergeCell ref="H17:I17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B22:C22"/>
    <mergeCell ref="D22:E22"/>
    <mergeCell ref="H22:I22"/>
    <mergeCell ref="B23:C23"/>
    <mergeCell ref="D23:E23"/>
    <mergeCell ref="H23:I23"/>
    <mergeCell ref="B24:C24"/>
    <mergeCell ref="D24:E24"/>
    <mergeCell ref="H24:I24"/>
    <mergeCell ref="B25:C25"/>
    <mergeCell ref="D25:E25"/>
    <mergeCell ref="H25:I25"/>
    <mergeCell ref="B26:C26"/>
    <mergeCell ref="D26:E26"/>
    <mergeCell ref="H26:I26"/>
    <mergeCell ref="B27:C27"/>
    <mergeCell ref="D27:E27"/>
    <mergeCell ref="H27:I27"/>
    <mergeCell ref="B28:C28"/>
    <mergeCell ref="D28:E28"/>
    <mergeCell ref="H28:I28"/>
    <mergeCell ref="B29:C29"/>
    <mergeCell ref="D29:E29"/>
    <mergeCell ref="H29:I29"/>
    <mergeCell ref="B30:C30"/>
    <mergeCell ref="D30:E30"/>
    <mergeCell ref="H30:I30"/>
    <mergeCell ref="B33:C33"/>
    <mergeCell ref="D33:E33"/>
    <mergeCell ref="H33:I33"/>
    <mergeCell ref="B31:C31"/>
    <mergeCell ref="D31:E31"/>
    <mergeCell ref="H31:I31"/>
    <mergeCell ref="B32:C32"/>
    <mergeCell ref="D32:E32"/>
    <mergeCell ref="H32:I32"/>
  </mergeCells>
  <printOptions/>
  <pageMargins left="0.75" right="0.75" top="1" bottom="1" header="0.4921259845" footer="0.4921259845"/>
  <pageSetup fitToHeight="1" fitToWidth="1" horizontalDpi="120" verticalDpi="12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22">
      <selection activeCell="A39" sqref="A39"/>
    </sheetView>
  </sheetViews>
  <sheetFormatPr defaultColWidth="9.00390625" defaultRowHeight="12.75"/>
  <cols>
    <col min="1" max="1" width="68.00390625" style="0" bestFit="1" customWidth="1"/>
    <col min="2" max="2" width="19.75390625" style="0" customWidth="1"/>
    <col min="3" max="3" width="21.625" style="0" bestFit="1" customWidth="1"/>
  </cols>
  <sheetData>
    <row r="1" spans="1:3" ht="16.5" thickBot="1">
      <c r="A1" s="106"/>
      <c r="B1" s="106"/>
      <c r="C1" s="20" t="s">
        <v>0</v>
      </c>
    </row>
    <row r="2" spans="1:3" ht="15.75">
      <c r="A2" s="7" t="s">
        <v>45</v>
      </c>
      <c r="B2" s="107" t="s">
        <v>18</v>
      </c>
      <c r="C2" s="108" t="s">
        <v>46</v>
      </c>
    </row>
    <row r="3" spans="1:3" ht="16.5" thickBot="1">
      <c r="A3" s="109"/>
      <c r="B3" s="110" t="s">
        <v>47</v>
      </c>
      <c r="C3" s="111" t="s">
        <v>9</v>
      </c>
    </row>
    <row r="4" spans="1:5" ht="16.5" thickBot="1">
      <c r="A4" s="9" t="s">
        <v>2</v>
      </c>
      <c r="B4" s="29">
        <f>SUM(B5:B11)</f>
        <v>2206450</v>
      </c>
      <c r="C4" s="112">
        <f>SUM(C5:C12)</f>
        <v>2206447</v>
      </c>
      <c r="D4" s="113"/>
      <c r="E4" s="113"/>
    </row>
    <row r="5" spans="1:5" ht="15.75">
      <c r="A5" s="4" t="s">
        <v>48</v>
      </c>
      <c r="B5" s="5">
        <v>1356069</v>
      </c>
      <c r="C5" s="5">
        <v>1356069</v>
      </c>
      <c r="D5" s="114"/>
      <c r="E5" s="114"/>
    </row>
    <row r="6" spans="1:5" ht="15.75">
      <c r="A6" s="4" t="s">
        <v>49</v>
      </c>
      <c r="B6" s="5">
        <v>773020</v>
      </c>
      <c r="C6" s="5">
        <v>773020</v>
      </c>
      <c r="D6" s="114"/>
      <c r="E6" s="114"/>
    </row>
    <row r="7" spans="1:5" ht="15.75">
      <c r="A7" s="4" t="s">
        <v>20</v>
      </c>
      <c r="B7" s="5">
        <v>37671</v>
      </c>
      <c r="C7" s="5">
        <v>37668</v>
      </c>
      <c r="D7" s="114"/>
      <c r="E7" s="114"/>
    </row>
    <row r="8" spans="1:5" ht="15.75">
      <c r="A8" s="4" t="s">
        <v>50</v>
      </c>
      <c r="B8" s="115">
        <v>34300</v>
      </c>
      <c r="C8" s="115">
        <v>34300</v>
      </c>
      <c r="D8" s="114"/>
      <c r="E8" s="114"/>
    </row>
    <row r="9" spans="1:5" ht="15.75">
      <c r="A9" s="4" t="s">
        <v>51</v>
      </c>
      <c r="B9" s="115">
        <v>1534</v>
      </c>
      <c r="C9" s="115">
        <v>1534</v>
      </c>
      <c r="D9" s="114"/>
      <c r="E9" s="114"/>
    </row>
    <row r="10" spans="1:5" ht="15.75">
      <c r="A10" s="4" t="s">
        <v>52</v>
      </c>
      <c r="B10" s="115">
        <v>2383</v>
      </c>
      <c r="C10" s="115">
        <v>2383</v>
      </c>
      <c r="D10" s="114"/>
      <c r="E10" s="114"/>
    </row>
    <row r="11" spans="1:5" ht="15.75">
      <c r="A11" s="4" t="s">
        <v>53</v>
      </c>
      <c r="B11" s="115">
        <v>1473</v>
      </c>
      <c r="C11" s="115">
        <v>1473</v>
      </c>
      <c r="D11" s="114"/>
      <c r="E11" s="114"/>
    </row>
    <row r="12" spans="1:5" ht="15.75">
      <c r="A12" s="4"/>
      <c r="B12" s="5"/>
      <c r="C12" s="115"/>
      <c r="D12" s="114"/>
      <c r="E12" s="114"/>
    </row>
    <row r="13" spans="1:5" ht="15.75">
      <c r="A13" s="4"/>
      <c r="B13" s="116"/>
      <c r="C13" s="115"/>
      <c r="D13" s="114"/>
      <c r="E13" s="114"/>
    </row>
    <row r="14" spans="1:5" ht="15.75">
      <c r="A14" s="4"/>
      <c r="B14" s="115"/>
      <c r="C14" s="115"/>
      <c r="D14" s="114"/>
      <c r="E14" s="114"/>
    </row>
    <row r="15" spans="1:5" ht="16.5" thickBot="1">
      <c r="A15" s="4"/>
      <c r="B15" s="115"/>
      <c r="C15" s="115"/>
      <c r="D15" s="114"/>
      <c r="E15" s="114"/>
    </row>
    <row r="16" spans="1:5" ht="16.5" thickBot="1">
      <c r="A16" s="9" t="s">
        <v>4</v>
      </c>
      <c r="B16" s="117">
        <f>SUM(B17:B19)</f>
        <v>2086557</v>
      </c>
      <c r="C16" s="117">
        <f>SUM(C17:C19)</f>
        <v>1591564</v>
      </c>
      <c r="D16" s="113"/>
      <c r="E16" s="113"/>
    </row>
    <row r="17" spans="1:5" ht="15.75">
      <c r="A17" s="4" t="s">
        <v>54</v>
      </c>
      <c r="B17" s="5">
        <v>115514</v>
      </c>
      <c r="C17" s="5">
        <v>115514</v>
      </c>
      <c r="D17" s="114"/>
      <c r="E17" s="114"/>
    </row>
    <row r="18" spans="1:5" ht="15.75">
      <c r="A18" s="4" t="s">
        <v>55</v>
      </c>
      <c r="B18" s="5">
        <f>158001+1569+9801</f>
        <v>169371</v>
      </c>
      <c r="C18" s="5">
        <f>158001+1569+9801</f>
        <v>169371</v>
      </c>
      <c r="D18" s="114"/>
      <c r="E18" s="114"/>
    </row>
    <row r="19" spans="1:5" ht="15.75">
      <c r="A19" s="4" t="s">
        <v>56</v>
      </c>
      <c r="B19" s="5">
        <v>1801672</v>
      </c>
      <c r="C19" s="5">
        <f>1854679-900000+352000</f>
        <v>1306679</v>
      </c>
      <c r="D19" s="114"/>
      <c r="E19" s="114"/>
    </row>
    <row r="20" spans="1:5" ht="15.75">
      <c r="A20" s="118"/>
      <c r="B20" s="115"/>
      <c r="C20" s="115"/>
      <c r="D20" s="114"/>
      <c r="E20" s="114"/>
    </row>
    <row r="21" spans="1:5" ht="15.75">
      <c r="A21" s="118"/>
      <c r="B21" s="119"/>
      <c r="C21" s="119"/>
      <c r="D21" s="114"/>
      <c r="E21" s="114"/>
    </row>
    <row r="22" spans="1:5" ht="15.75">
      <c r="A22" s="118"/>
      <c r="B22" s="119"/>
      <c r="C22" s="119"/>
      <c r="D22" s="114"/>
      <c r="E22" s="114"/>
    </row>
    <row r="23" spans="1:5" ht="16.5" thickBot="1">
      <c r="A23" s="4"/>
      <c r="B23" s="115"/>
      <c r="C23" s="115"/>
      <c r="D23" s="114"/>
      <c r="E23" s="114"/>
    </row>
    <row r="24" spans="1:5" ht="16.5" thickBot="1">
      <c r="A24" s="9" t="s">
        <v>7</v>
      </c>
      <c r="B24" s="117">
        <f>+B4-B16</f>
        <v>119893</v>
      </c>
      <c r="C24" s="117">
        <f>+C4-C16</f>
        <v>614883</v>
      </c>
      <c r="D24" s="113"/>
      <c r="E24" s="113"/>
    </row>
    <row r="25" spans="1:3" ht="15.75">
      <c r="A25" s="120"/>
      <c r="B25" s="121"/>
      <c r="C25" s="121"/>
    </row>
    <row r="26" spans="1:3" ht="15.75">
      <c r="A26" s="122"/>
      <c r="B26" s="14"/>
      <c r="C26" s="4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6.5" thickBot="1">
      <c r="A30" s="3"/>
      <c r="B30" s="3"/>
      <c r="C30" s="3"/>
    </row>
    <row r="31" spans="1:3" ht="12.75">
      <c r="A31" s="49" t="s">
        <v>31</v>
      </c>
      <c r="B31" s="50"/>
      <c r="C31" s="123" t="s">
        <v>32</v>
      </c>
    </row>
    <row r="32" spans="1:5" ht="16.5" thickBot="1">
      <c r="A32" s="124"/>
      <c r="B32" s="51"/>
      <c r="C32" s="125" t="s">
        <v>9</v>
      </c>
      <c r="D32" s="126"/>
      <c r="E32" s="127"/>
    </row>
    <row r="33" spans="1:5" ht="15.75">
      <c r="A33" s="128"/>
      <c r="B33" s="129"/>
      <c r="C33" s="130"/>
      <c r="D33" s="126"/>
      <c r="E33" s="131"/>
    </row>
    <row r="34" spans="1:3" ht="12.75">
      <c r="A34" s="132" t="s">
        <v>33</v>
      </c>
      <c r="B34" s="133"/>
      <c r="C34" s="134">
        <v>614883</v>
      </c>
    </row>
    <row r="35" spans="1:3" ht="12.75">
      <c r="A35" s="128" t="s">
        <v>57</v>
      </c>
      <c r="B35" s="133"/>
      <c r="C35" s="134">
        <v>-83582</v>
      </c>
    </row>
    <row r="36" spans="1:3" ht="13.5" thickBot="1">
      <c r="A36" s="128" t="s">
        <v>58</v>
      </c>
      <c r="B36" s="129"/>
      <c r="C36" s="130">
        <v>-531301</v>
      </c>
    </row>
    <row r="37" spans="1:3" ht="13.5" thickBot="1">
      <c r="A37" s="135" t="s">
        <v>34</v>
      </c>
      <c r="B37" s="136"/>
      <c r="C37" s="137">
        <f>SUM(C34:C36)</f>
        <v>0</v>
      </c>
    </row>
    <row r="38" ht="12.75">
      <c r="B38" s="138"/>
    </row>
    <row r="39" ht="12.75">
      <c r="B39" s="138"/>
    </row>
    <row r="40" ht="12.75">
      <c r="B40" s="138"/>
    </row>
  </sheetData>
  <printOptions/>
  <pageMargins left="0.75" right="0.75" top="1" bottom="1" header="0.4921259845" footer="0.4921259845"/>
  <pageSetup fitToHeight="1" fitToWidth="1" horizontalDpi="360" verticalDpi="36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="75" zoomScaleNormal="75" zoomScaleSheetLayoutView="75" workbookViewId="0" topLeftCell="B1">
      <selection activeCell="A18" sqref="A18"/>
    </sheetView>
  </sheetViews>
  <sheetFormatPr defaultColWidth="9.00390625" defaultRowHeight="12.75"/>
  <cols>
    <col min="1" max="1" width="68.00390625" style="3" customWidth="1"/>
    <col min="2" max="2" width="26.00390625" style="3" customWidth="1"/>
    <col min="3" max="3" width="25.25390625" style="3" customWidth="1"/>
    <col min="4" max="4" width="26.125" style="3" customWidth="1"/>
    <col min="5" max="5" width="31.125" style="3" customWidth="1"/>
    <col min="6" max="6" width="6.75390625" style="3" customWidth="1"/>
    <col min="7" max="8" width="7.625" style="3" bestFit="1" customWidth="1"/>
    <col min="9" max="16384" width="6.75390625" style="3" customWidth="1"/>
  </cols>
  <sheetData>
    <row r="1" spans="2:5" ht="16.5" thickBot="1">
      <c r="B1" s="20"/>
      <c r="C1" s="20"/>
      <c r="D1" s="20"/>
      <c r="E1" s="20" t="s">
        <v>0</v>
      </c>
    </row>
    <row r="2" spans="1:7" ht="18.75">
      <c r="A2" s="72" t="s">
        <v>1</v>
      </c>
      <c r="B2" s="73" t="s">
        <v>22</v>
      </c>
      <c r="C2" s="72" t="s">
        <v>18</v>
      </c>
      <c r="D2" s="73" t="s">
        <v>8</v>
      </c>
      <c r="E2" s="72" t="s">
        <v>25</v>
      </c>
      <c r="F2" s="74"/>
      <c r="G2" s="74"/>
    </row>
    <row r="3" spans="1:7" ht="19.5" thickBot="1">
      <c r="A3" s="75" t="s">
        <v>37</v>
      </c>
      <c r="B3" s="76">
        <v>2001</v>
      </c>
      <c r="C3" s="75" t="s">
        <v>26</v>
      </c>
      <c r="D3" s="76" t="s">
        <v>26</v>
      </c>
      <c r="E3" s="75" t="s">
        <v>9</v>
      </c>
      <c r="F3" s="74"/>
      <c r="G3" s="74"/>
    </row>
    <row r="4" spans="1:7" ht="19.5" thickBot="1">
      <c r="A4" s="42" t="s">
        <v>2</v>
      </c>
      <c r="B4" s="77">
        <f>SUM(B5:B10)</f>
        <v>0</v>
      </c>
      <c r="C4" s="78">
        <f>SUM(C5:C10)</f>
        <v>1051</v>
      </c>
      <c r="D4" s="79">
        <f>SUM(D5:D10)</f>
        <v>1051</v>
      </c>
      <c r="E4" s="78">
        <f>SUM(E5:E10)</f>
        <v>3625</v>
      </c>
      <c r="F4" s="74"/>
      <c r="G4" s="74"/>
    </row>
    <row r="5" spans="1:8" ht="18.75">
      <c r="A5" s="37" t="s">
        <v>38</v>
      </c>
      <c r="B5" s="80"/>
      <c r="C5" s="81"/>
      <c r="D5" s="82"/>
      <c r="E5" s="81">
        <v>2574</v>
      </c>
      <c r="F5" s="74"/>
      <c r="G5" s="74"/>
      <c r="H5" s="34"/>
    </row>
    <row r="6" spans="1:7" ht="18.75">
      <c r="A6" s="37" t="s">
        <v>39</v>
      </c>
      <c r="B6" s="83"/>
      <c r="C6" s="81">
        <v>937</v>
      </c>
      <c r="D6" s="82">
        <v>937</v>
      </c>
      <c r="E6" s="81">
        <v>937</v>
      </c>
      <c r="F6" s="84"/>
      <c r="G6" s="74"/>
    </row>
    <row r="7" spans="1:7" ht="18.75">
      <c r="A7" s="37" t="s">
        <v>40</v>
      </c>
      <c r="B7" s="83"/>
      <c r="C7" s="81">
        <v>114</v>
      </c>
      <c r="D7" s="82">
        <v>114</v>
      </c>
      <c r="E7" s="81">
        <v>114</v>
      </c>
      <c r="F7" s="84"/>
      <c r="G7" s="74"/>
    </row>
    <row r="8" spans="1:7" ht="18.75">
      <c r="A8" s="37" t="s">
        <v>41</v>
      </c>
      <c r="B8" s="80"/>
      <c r="C8" s="81"/>
      <c r="D8" s="81"/>
      <c r="E8" s="81"/>
      <c r="F8" s="74"/>
      <c r="G8" s="74"/>
    </row>
    <row r="9" spans="1:7" ht="18.75">
      <c r="A9" s="37"/>
      <c r="B9" s="80"/>
      <c r="C9" s="81"/>
      <c r="D9" s="82"/>
      <c r="E9" s="81"/>
      <c r="F9" s="74"/>
      <c r="G9" s="74"/>
    </row>
    <row r="10" spans="1:7" ht="19.5" thickBot="1">
      <c r="A10" s="37"/>
      <c r="B10" s="85"/>
      <c r="C10" s="86"/>
      <c r="D10" s="87"/>
      <c r="E10" s="88"/>
      <c r="F10" s="74"/>
      <c r="G10" s="84"/>
    </row>
    <row r="11" spans="1:7" ht="19.5" thickBot="1">
      <c r="A11" s="42" t="s">
        <v>4</v>
      </c>
      <c r="B11" s="89">
        <f>+B13</f>
        <v>0</v>
      </c>
      <c r="C11" s="90">
        <f>+C13</f>
        <v>1051</v>
      </c>
      <c r="D11" s="90">
        <f>+D13</f>
        <v>889</v>
      </c>
      <c r="E11" s="90">
        <f>+E13</f>
        <v>889</v>
      </c>
      <c r="F11" s="74"/>
      <c r="G11" s="74"/>
    </row>
    <row r="12" spans="1:7" ht="18.75">
      <c r="A12" s="39"/>
      <c r="B12" s="91"/>
      <c r="C12" s="92"/>
      <c r="D12" s="93"/>
      <c r="E12" s="37"/>
      <c r="F12" s="74"/>
      <c r="G12" s="74"/>
    </row>
    <row r="13" spans="1:8" ht="18.75">
      <c r="A13" s="40" t="s">
        <v>5</v>
      </c>
      <c r="B13" s="94">
        <f>SUM(B15:B19)</f>
        <v>0</v>
      </c>
      <c r="C13" s="95">
        <f>SUM(C15:C19)</f>
        <v>1051</v>
      </c>
      <c r="D13" s="95">
        <f>SUM(D15:D19)</f>
        <v>889</v>
      </c>
      <c r="E13" s="95">
        <f>SUM(E15:E19)</f>
        <v>889</v>
      </c>
      <c r="F13" s="74"/>
      <c r="G13" s="84"/>
      <c r="H13" s="34"/>
    </row>
    <row r="14" spans="1:7" ht="18.75">
      <c r="A14" s="38"/>
      <c r="B14" s="64"/>
      <c r="C14" s="88"/>
      <c r="D14" s="96"/>
      <c r="E14" s="88"/>
      <c r="F14" s="74"/>
      <c r="G14" s="74"/>
    </row>
    <row r="15" spans="1:7" ht="18.75">
      <c r="A15" s="37"/>
      <c r="B15" s="97"/>
      <c r="C15" s="98"/>
      <c r="D15" s="99"/>
      <c r="E15" s="98"/>
      <c r="F15" s="74"/>
      <c r="G15" s="74"/>
    </row>
    <row r="16" spans="1:7" ht="18.75">
      <c r="A16" s="37" t="s">
        <v>10</v>
      </c>
      <c r="B16" s="96"/>
      <c r="C16" s="88">
        <v>688</v>
      </c>
      <c r="D16" s="96">
        <v>569</v>
      </c>
      <c r="E16" s="88">
        <v>569</v>
      </c>
      <c r="F16" s="74"/>
      <c r="G16" s="74"/>
    </row>
    <row r="17" spans="1:7" ht="18.75">
      <c r="A17" s="37" t="s">
        <v>17</v>
      </c>
      <c r="B17" s="96"/>
      <c r="C17" s="88">
        <v>207</v>
      </c>
      <c r="D17" s="96">
        <v>159</v>
      </c>
      <c r="E17" s="88">
        <v>159</v>
      </c>
      <c r="F17" s="74"/>
      <c r="G17" s="74"/>
    </row>
    <row r="18" spans="1:7" ht="18.75">
      <c r="A18" s="37" t="s">
        <v>11</v>
      </c>
      <c r="B18" s="96"/>
      <c r="C18" s="88">
        <v>43</v>
      </c>
      <c r="D18" s="96">
        <v>56</v>
      </c>
      <c r="E18" s="88">
        <v>56</v>
      </c>
      <c r="F18" s="74"/>
      <c r="G18" s="74"/>
    </row>
    <row r="19" spans="1:7" s="28" customFormat="1" ht="37.5">
      <c r="A19" s="41" t="s">
        <v>42</v>
      </c>
      <c r="B19" s="100"/>
      <c r="C19" s="101">
        <v>113</v>
      </c>
      <c r="D19" s="100">
        <v>105</v>
      </c>
      <c r="E19" s="101">
        <v>105</v>
      </c>
      <c r="F19" s="102"/>
      <c r="G19" s="102"/>
    </row>
    <row r="20" spans="1:7" ht="19.5" thickBot="1">
      <c r="A20" s="37"/>
      <c r="B20" s="99"/>
      <c r="C20" s="98"/>
      <c r="D20" s="99"/>
      <c r="E20" s="37"/>
      <c r="F20" s="74"/>
      <c r="G20" s="74"/>
    </row>
    <row r="21" spans="1:7" ht="19.5" thickBot="1">
      <c r="A21" s="42" t="s">
        <v>7</v>
      </c>
      <c r="B21" s="89">
        <f>+B4-B13</f>
        <v>0</v>
      </c>
      <c r="C21" s="90">
        <f>+C4-C13</f>
        <v>0</v>
      </c>
      <c r="D21" s="90">
        <f>+D4-D13</f>
        <v>162</v>
      </c>
      <c r="E21" s="90">
        <f>+E4-E13</f>
        <v>2736</v>
      </c>
      <c r="F21" s="103"/>
      <c r="G21" s="74"/>
    </row>
    <row r="22" spans="1:7" ht="22.5" customHeight="1">
      <c r="A22" s="104" t="s">
        <v>43</v>
      </c>
      <c r="B22" s="64"/>
      <c r="C22" s="64"/>
      <c r="D22" s="64"/>
      <c r="E22" s="84"/>
      <c r="F22" s="74"/>
      <c r="G22" s="74"/>
    </row>
    <row r="23" spans="1:7" ht="18.75" customHeight="1">
      <c r="A23" s="104"/>
      <c r="B23" s="64"/>
      <c r="C23" s="64"/>
      <c r="D23" s="64"/>
      <c r="E23" s="74"/>
      <c r="F23" s="74"/>
      <c r="G23" s="74"/>
    </row>
    <row r="24" spans="1:7" ht="13.5" customHeight="1">
      <c r="A24" s="74"/>
      <c r="B24" s="103"/>
      <c r="C24" s="103"/>
      <c r="D24" s="74"/>
      <c r="E24" s="74"/>
      <c r="F24" s="74"/>
      <c r="G24" s="74"/>
    </row>
    <row r="25" spans="1:7" ht="18.75">
      <c r="A25" s="105" t="s">
        <v>44</v>
      </c>
      <c r="B25" s="103"/>
      <c r="C25" s="103"/>
      <c r="D25" s="74"/>
      <c r="E25" s="74"/>
      <c r="F25" s="74"/>
      <c r="G25" s="74"/>
    </row>
    <row r="26" spans="1:3" ht="15.75">
      <c r="A26" s="25"/>
      <c r="B26" s="24"/>
      <c r="C26" s="24"/>
    </row>
    <row r="27" spans="1:3" ht="15.75">
      <c r="A27" s="26"/>
      <c r="B27" s="24"/>
      <c r="C27" s="24"/>
    </row>
    <row r="28" spans="1:3" ht="15.75">
      <c r="A28" s="24"/>
      <c r="B28" s="24"/>
      <c r="C28" s="24"/>
    </row>
  </sheetData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60" verticalDpi="36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BreakPreview" zoomScale="75" zoomScaleNormal="75" zoomScaleSheetLayoutView="75" workbookViewId="0" topLeftCell="A10">
      <selection activeCell="A27" sqref="A27"/>
    </sheetView>
  </sheetViews>
  <sheetFormatPr defaultColWidth="9.00390625" defaultRowHeight="12.75"/>
  <cols>
    <col min="1" max="1" width="68.00390625" style="3" customWidth="1"/>
    <col min="2" max="3" width="22.625" style="3" customWidth="1"/>
    <col min="4" max="4" width="24.25390625" style="3" customWidth="1"/>
    <col min="5" max="5" width="25.25390625" style="3" bestFit="1" customWidth="1"/>
    <col min="6" max="6" width="6.75390625" style="3" customWidth="1"/>
    <col min="7" max="8" width="7.625" style="3" bestFit="1" customWidth="1"/>
    <col min="9" max="16384" width="6.75390625" style="3" customWidth="1"/>
  </cols>
  <sheetData>
    <row r="1" spans="2:5" ht="16.5" thickBot="1">
      <c r="B1" s="20"/>
      <c r="C1" s="20"/>
      <c r="D1" s="20"/>
      <c r="E1" s="20" t="s">
        <v>0</v>
      </c>
    </row>
    <row r="2" spans="1:5" ht="15.75">
      <c r="A2" s="7" t="s">
        <v>1</v>
      </c>
      <c r="B2" s="21" t="s">
        <v>22</v>
      </c>
      <c r="C2" s="7" t="s">
        <v>18</v>
      </c>
      <c r="D2" s="21" t="s">
        <v>8</v>
      </c>
      <c r="E2" s="7" t="s">
        <v>25</v>
      </c>
    </row>
    <row r="3" spans="1:5" ht="16.5" thickBot="1">
      <c r="A3" s="8" t="s">
        <v>36</v>
      </c>
      <c r="B3" s="22">
        <v>2001</v>
      </c>
      <c r="C3" s="8" t="s">
        <v>26</v>
      </c>
      <c r="D3" s="22" t="s">
        <v>26</v>
      </c>
      <c r="E3" s="8" t="s">
        <v>9</v>
      </c>
    </row>
    <row r="4" spans="1:5" ht="16.5" thickBot="1">
      <c r="A4" s="9" t="s">
        <v>2</v>
      </c>
      <c r="B4" s="10">
        <f>SUM(B11:B12)</f>
        <v>10755</v>
      </c>
      <c r="C4" s="11">
        <f>SUM(C5+C6+C7+C10+C14)</f>
        <v>13148</v>
      </c>
      <c r="D4" s="18">
        <f>SUM(D5+D6+D7+D8+D10+D14)</f>
        <v>13468</v>
      </c>
      <c r="E4" s="11">
        <f>SUM(E5:E15)</f>
        <v>9619</v>
      </c>
    </row>
    <row r="5" spans="1:5" ht="18.75">
      <c r="A5" s="37" t="s">
        <v>19</v>
      </c>
      <c r="B5" s="27"/>
      <c r="C5" s="32">
        <v>444</v>
      </c>
      <c r="D5" s="13">
        <v>444</v>
      </c>
      <c r="E5" s="32">
        <v>444</v>
      </c>
    </row>
    <row r="6" spans="1:5" ht="18.75">
      <c r="A6" s="37" t="s">
        <v>20</v>
      </c>
      <c r="B6" s="27"/>
      <c r="C6" s="32">
        <v>1569</v>
      </c>
      <c r="D6" s="32">
        <v>1569</v>
      </c>
      <c r="E6" s="32">
        <v>1569</v>
      </c>
    </row>
    <row r="7" spans="1:7" ht="18.75">
      <c r="A7" s="37" t="s">
        <v>21</v>
      </c>
      <c r="B7" s="27"/>
      <c r="C7" s="32">
        <v>18</v>
      </c>
      <c r="D7" s="32">
        <v>18</v>
      </c>
      <c r="E7" s="32"/>
      <c r="G7" s="34"/>
    </row>
    <row r="8" spans="1:5" ht="18.75">
      <c r="A8" s="37" t="s">
        <v>28</v>
      </c>
      <c r="B8" s="27"/>
      <c r="C8" s="32"/>
      <c r="D8" s="13">
        <v>158</v>
      </c>
      <c r="E8" s="32"/>
    </row>
    <row r="9" spans="1:7" ht="18.75">
      <c r="A9" s="37"/>
      <c r="B9" s="23"/>
      <c r="C9" s="35"/>
      <c r="D9" s="36"/>
      <c r="E9" s="30"/>
      <c r="G9" s="34"/>
    </row>
    <row r="10" spans="1:5" ht="18.75">
      <c r="A10" s="37" t="s">
        <v>3</v>
      </c>
      <c r="B10" s="13">
        <f>SUM(B11:B12)</f>
        <v>10755</v>
      </c>
      <c r="C10" s="32">
        <f>SUM(C11:C12)</f>
        <v>11117</v>
      </c>
      <c r="D10" s="13">
        <v>11263</v>
      </c>
      <c r="E10" s="30">
        <v>7606</v>
      </c>
    </row>
    <row r="11" spans="1:7" s="14" customFormat="1" ht="18.75">
      <c r="A11" s="38" t="s">
        <v>23</v>
      </c>
      <c r="B11" s="44">
        <v>7817</v>
      </c>
      <c r="C11" s="45">
        <v>8014</v>
      </c>
      <c r="D11" s="44">
        <v>8142</v>
      </c>
      <c r="E11" s="4"/>
      <c r="G11" s="43"/>
    </row>
    <row r="12" spans="1:5" s="14" customFormat="1" ht="18.75">
      <c r="A12" s="38" t="s">
        <v>24</v>
      </c>
      <c r="B12" s="6">
        <v>2938</v>
      </c>
      <c r="C12" s="5">
        <v>3103</v>
      </c>
      <c r="D12" s="6">
        <v>3121</v>
      </c>
      <c r="E12" s="4"/>
    </row>
    <row r="13" spans="1:5" ht="18.75">
      <c r="A13" s="37" t="s">
        <v>13</v>
      </c>
      <c r="B13" s="6"/>
      <c r="C13" s="30"/>
      <c r="D13" s="15"/>
      <c r="E13" s="12"/>
    </row>
    <row r="14" spans="1:5" ht="18.75">
      <c r="A14" s="37" t="s">
        <v>15</v>
      </c>
      <c r="B14" s="6"/>
      <c r="C14" s="30"/>
      <c r="D14" s="15">
        <v>16</v>
      </c>
      <c r="E14" s="12"/>
    </row>
    <row r="15" spans="1:8" ht="19.5" thickBot="1">
      <c r="A15" s="37" t="s">
        <v>16</v>
      </c>
      <c r="B15" s="6"/>
      <c r="C15" s="5"/>
      <c r="D15" s="6"/>
      <c r="E15" s="4"/>
      <c r="H15" s="34"/>
    </row>
    <row r="16" spans="1:5" ht="16.5" thickBot="1">
      <c r="A16" s="9" t="s">
        <v>4</v>
      </c>
      <c r="B16" s="31">
        <f>+B18</f>
        <v>10755</v>
      </c>
      <c r="C16" s="29">
        <f>+C18</f>
        <v>13148</v>
      </c>
      <c r="D16" s="29">
        <f>+D18</f>
        <v>9525</v>
      </c>
      <c r="E16" s="29">
        <f>+E18</f>
        <v>9509</v>
      </c>
    </row>
    <row r="17" spans="1:5" ht="18.75">
      <c r="A17" s="39"/>
      <c r="B17" s="16"/>
      <c r="C17" s="33"/>
      <c r="D17" s="19"/>
      <c r="E17" s="4"/>
    </row>
    <row r="18" spans="1:8" ht="18.75">
      <c r="A18" s="40" t="s">
        <v>5</v>
      </c>
      <c r="B18" s="1">
        <f>SUM(B20+B29)</f>
        <v>10755</v>
      </c>
      <c r="C18" s="2">
        <f>C20+C29</f>
        <v>13148</v>
      </c>
      <c r="D18" s="2">
        <f>SUM(D20+D29)</f>
        <v>9525</v>
      </c>
      <c r="E18" s="2">
        <f>SUM(E20+E29)</f>
        <v>9509</v>
      </c>
      <c r="G18" s="34"/>
      <c r="H18" s="34"/>
    </row>
    <row r="19" spans="1:5" ht="18.75">
      <c r="A19" s="38"/>
      <c r="B19" s="17"/>
      <c r="C19" s="30"/>
      <c r="D19" s="15"/>
      <c r="E19" s="30"/>
    </row>
    <row r="20" spans="1:5" ht="18.75">
      <c r="A20" s="38" t="s">
        <v>29</v>
      </c>
      <c r="B20" s="17">
        <f>SUM(B21:B27)</f>
        <v>7817</v>
      </c>
      <c r="C20" s="30">
        <f>SUM(C21:C27)</f>
        <v>9755</v>
      </c>
      <c r="D20" s="15">
        <f>SUM(D21:D27)</f>
        <v>6737</v>
      </c>
      <c r="E20" s="30">
        <f>SUM(E21:E27)</f>
        <v>6721</v>
      </c>
    </row>
    <row r="21" spans="1:5" ht="18.75">
      <c r="A21" s="37" t="s">
        <v>10</v>
      </c>
      <c r="B21" s="6">
        <v>1600</v>
      </c>
      <c r="C21" s="5">
        <v>1556</v>
      </c>
      <c r="D21" s="6">
        <v>1277</v>
      </c>
      <c r="E21" s="5">
        <v>1284</v>
      </c>
    </row>
    <row r="22" spans="1:5" ht="18.75">
      <c r="A22" s="37" t="s">
        <v>17</v>
      </c>
      <c r="B22" s="6">
        <v>1600</v>
      </c>
      <c r="C22" s="5">
        <v>2556</v>
      </c>
      <c r="D22" s="6">
        <v>1298</v>
      </c>
      <c r="E22" s="5">
        <v>1299</v>
      </c>
    </row>
    <row r="23" spans="1:5" ht="18.75">
      <c r="A23" s="37" t="s">
        <v>11</v>
      </c>
      <c r="B23" s="6">
        <v>380</v>
      </c>
      <c r="C23" s="5">
        <v>600</v>
      </c>
      <c r="D23" s="6">
        <v>358</v>
      </c>
      <c r="E23" s="5">
        <v>319</v>
      </c>
    </row>
    <row r="24" spans="1:5" s="28" customFormat="1" ht="35.25" customHeight="1">
      <c r="A24" s="41" t="s">
        <v>14</v>
      </c>
      <c r="B24" s="46">
        <v>687</v>
      </c>
      <c r="C24" s="47">
        <v>671</v>
      </c>
      <c r="D24" s="46">
        <v>676</v>
      </c>
      <c r="E24" s="47">
        <v>685</v>
      </c>
    </row>
    <row r="25" spans="1:5" ht="18.75">
      <c r="A25" s="37" t="s">
        <v>12</v>
      </c>
      <c r="B25" s="6">
        <v>3550</v>
      </c>
      <c r="C25" s="5">
        <v>3911</v>
      </c>
      <c r="D25" s="6">
        <v>3127</v>
      </c>
      <c r="E25" s="5">
        <v>3133</v>
      </c>
    </row>
    <row r="26" spans="1:5" ht="18.75">
      <c r="A26" s="37" t="s">
        <v>6</v>
      </c>
      <c r="B26" s="6"/>
      <c r="C26" s="5"/>
      <c r="D26" s="6">
        <v>1</v>
      </c>
      <c r="E26" s="5">
        <v>1</v>
      </c>
    </row>
    <row r="27" spans="1:5" ht="18.75">
      <c r="A27" s="37" t="s">
        <v>27</v>
      </c>
      <c r="B27" s="6"/>
      <c r="C27" s="5">
        <v>461</v>
      </c>
      <c r="D27" s="6"/>
      <c r="E27" s="5"/>
    </row>
    <row r="28" spans="1:5" ht="18.75">
      <c r="A28" s="37"/>
      <c r="B28" s="15"/>
      <c r="C28" s="30"/>
      <c r="D28" s="15"/>
      <c r="E28" s="5"/>
    </row>
    <row r="29" spans="1:5" ht="18.75">
      <c r="A29" s="38" t="s">
        <v>30</v>
      </c>
      <c r="B29" s="15">
        <f>SUM(B30:B35)</f>
        <v>2938</v>
      </c>
      <c r="C29" s="30">
        <f>SUM(C30:C35)</f>
        <v>3393</v>
      </c>
      <c r="D29" s="15">
        <f>SUM(D30:D35)</f>
        <v>2788</v>
      </c>
      <c r="E29" s="30">
        <f>SUM(E30:E35)</f>
        <v>2788</v>
      </c>
    </row>
    <row r="30" spans="1:5" ht="18.75">
      <c r="A30" s="37" t="s">
        <v>10</v>
      </c>
      <c r="B30" s="6">
        <v>1250</v>
      </c>
      <c r="C30" s="5">
        <v>1250</v>
      </c>
      <c r="D30" s="6">
        <v>1260</v>
      </c>
      <c r="E30" s="5">
        <v>1260</v>
      </c>
    </row>
    <row r="31" spans="1:5" ht="18.75">
      <c r="A31" s="37" t="s">
        <v>17</v>
      </c>
      <c r="B31" s="6">
        <v>1000</v>
      </c>
      <c r="C31" s="5">
        <v>1000</v>
      </c>
      <c r="D31" s="6">
        <v>832</v>
      </c>
      <c r="E31" s="5">
        <v>832</v>
      </c>
    </row>
    <row r="32" spans="1:5" ht="18.75">
      <c r="A32" s="37" t="s">
        <v>11</v>
      </c>
      <c r="B32" s="6">
        <v>60</v>
      </c>
      <c r="C32" s="5">
        <v>60</v>
      </c>
      <c r="D32" s="6">
        <v>73</v>
      </c>
      <c r="E32" s="5">
        <v>73</v>
      </c>
    </row>
    <row r="33" spans="1:5" ht="37.5" customHeight="1">
      <c r="A33" s="41" t="s">
        <v>14</v>
      </c>
      <c r="B33" s="46">
        <v>150</v>
      </c>
      <c r="C33" s="5">
        <v>440</v>
      </c>
      <c r="D33" s="6">
        <v>91</v>
      </c>
      <c r="E33" s="5">
        <v>91</v>
      </c>
    </row>
    <row r="34" spans="1:5" ht="18.75">
      <c r="A34" s="37" t="s">
        <v>12</v>
      </c>
      <c r="B34" s="6">
        <v>300</v>
      </c>
      <c r="C34" s="5">
        <v>465</v>
      </c>
      <c r="D34" s="6">
        <v>381</v>
      </c>
      <c r="E34" s="5">
        <v>381</v>
      </c>
    </row>
    <row r="35" spans="1:5" ht="18.75">
      <c r="A35" s="37" t="s">
        <v>6</v>
      </c>
      <c r="B35" s="6">
        <v>178</v>
      </c>
      <c r="C35" s="5">
        <v>178</v>
      </c>
      <c r="D35" s="6">
        <v>151</v>
      </c>
      <c r="E35" s="5">
        <v>151</v>
      </c>
    </row>
    <row r="36" spans="1:5" ht="18.75">
      <c r="A36" s="37"/>
      <c r="B36" s="15"/>
      <c r="C36" s="30"/>
      <c r="D36" s="15"/>
      <c r="E36" s="12"/>
    </row>
    <row r="37" spans="1:5" ht="19.5" thickBot="1">
      <c r="A37" s="37"/>
      <c r="B37" s="6"/>
      <c r="C37" s="5"/>
      <c r="D37" s="6"/>
      <c r="E37" s="4"/>
    </row>
    <row r="38" spans="1:6" ht="19.5" thickBot="1">
      <c r="A38" s="42" t="s">
        <v>7</v>
      </c>
      <c r="B38" s="31">
        <f>+B4-B18</f>
        <v>0</v>
      </c>
      <c r="C38" s="29">
        <f>+C4-C18</f>
        <v>0</v>
      </c>
      <c r="D38" s="29">
        <f>+D4-D18</f>
        <v>3943</v>
      </c>
      <c r="E38" s="29">
        <f>+E4-E18</f>
        <v>110</v>
      </c>
      <c r="F38" s="24"/>
    </row>
    <row r="39" spans="1:6" ht="18.75">
      <c r="A39" s="48"/>
      <c r="B39" s="17"/>
      <c r="C39" s="17"/>
      <c r="D39" s="17"/>
      <c r="E39" s="17"/>
      <c r="F39" s="24"/>
    </row>
    <row r="40" spans="1:6" ht="19.5" thickBot="1">
      <c r="A40" s="48"/>
      <c r="B40" s="17"/>
      <c r="C40" s="17"/>
      <c r="D40" s="17"/>
      <c r="E40" s="17"/>
      <c r="F40" s="24"/>
    </row>
    <row r="41" spans="1:6" ht="18">
      <c r="A41" s="49"/>
      <c r="B41" s="50"/>
      <c r="C41" s="53"/>
      <c r="D41" s="55"/>
      <c r="E41" s="57" t="s">
        <v>32</v>
      </c>
      <c r="F41" s="24"/>
    </row>
    <row r="42" spans="1:6" ht="18.75" thickBot="1">
      <c r="A42" s="52" t="s">
        <v>31</v>
      </c>
      <c r="B42" s="51"/>
      <c r="C42" s="54"/>
      <c r="D42" s="56"/>
      <c r="E42" s="58" t="s">
        <v>9</v>
      </c>
      <c r="F42" s="24"/>
    </row>
    <row r="43" spans="1:6" ht="18.75">
      <c r="A43" s="65" t="s">
        <v>33</v>
      </c>
      <c r="B43" s="62"/>
      <c r="C43" s="63"/>
      <c r="D43" s="64"/>
      <c r="E43" s="59">
        <v>110</v>
      </c>
      <c r="F43" s="24"/>
    </row>
    <row r="44" spans="1:6" ht="19.5" thickBot="1">
      <c r="A44" s="61" t="s">
        <v>35</v>
      </c>
      <c r="B44" s="66"/>
      <c r="C44" s="67"/>
      <c r="D44" s="64"/>
      <c r="E44" s="59">
        <v>3833</v>
      </c>
      <c r="F44" s="24"/>
    </row>
    <row r="45" spans="1:5" ht="21.75" customHeight="1" thickBot="1">
      <c r="A45" s="68" t="s">
        <v>34</v>
      </c>
      <c r="B45" s="69"/>
      <c r="C45" s="70"/>
      <c r="D45" s="71"/>
      <c r="E45" s="60">
        <f>SUM(E43:E44)</f>
        <v>3943</v>
      </c>
    </row>
    <row r="46" spans="2:3" ht="20.25" customHeight="1">
      <c r="B46" s="24"/>
      <c r="C46" s="24"/>
    </row>
    <row r="47" spans="1:3" ht="15.75">
      <c r="A47" s="25"/>
      <c r="B47" s="24"/>
      <c r="C47" s="24"/>
    </row>
    <row r="48" spans="1:3" ht="15.75">
      <c r="A48" s="25"/>
      <c r="B48" s="24"/>
      <c r="C48" s="24"/>
    </row>
    <row r="49" spans="1:3" ht="15.75">
      <c r="A49" s="26"/>
      <c r="B49" s="24"/>
      <c r="C49" s="24"/>
    </row>
    <row r="50" spans="1:3" ht="15.75">
      <c r="A50" s="24"/>
      <c r="B50" s="24"/>
      <c r="C50" s="24"/>
    </row>
  </sheetData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60" verticalDpi="36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MMB</cp:lastModifiedBy>
  <cp:lastPrinted>2002-04-20T13:27:37Z</cp:lastPrinted>
  <dcterms:created xsi:type="dcterms:W3CDTF">2001-05-04T12:45:45Z</dcterms:created>
  <dcterms:modified xsi:type="dcterms:W3CDTF">2002-04-20T15:05:21Z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