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řehled dotací 4.Q" sheetId="1" r:id="rId1"/>
  </sheets>
  <definedNames>
    <definedName name="_xlnm.Print_Titles" localSheetId="0">'Přehled dotací 4.Q'!$6:$7</definedName>
    <definedName name="_xlnm.Print_Area" localSheetId="0">'Přehled dotací 4.Q'!$A$1:$D$120</definedName>
  </definedNames>
  <calcPr fullCalcOnLoad="1"/>
</workbook>
</file>

<file path=xl/sharedStrings.xml><?xml version="1.0" encoding="utf-8"?>
<sst xmlns="http://schemas.openxmlformats.org/spreadsheetml/2006/main" count="314" uniqueCount="219">
  <si>
    <t>Přehled poskytnutých dotací z resortních ministerstev, SFRB  a SFŽP k 31.12.2001</t>
  </si>
  <si>
    <t>Datum</t>
  </si>
  <si>
    <t>NEINVESTIČNÍ DOTACE</t>
  </si>
  <si>
    <t>Částka v Kč</t>
  </si>
  <si>
    <t>ÚZ</t>
  </si>
  <si>
    <t xml:space="preserve">MINISTERSTVO  FINANCÍ  ČR </t>
  </si>
  <si>
    <t>1.2.2001</t>
  </si>
  <si>
    <t>Pozemkové úpravy</t>
  </si>
  <si>
    <t>5.2.2001</t>
  </si>
  <si>
    <t>Sčítání lidu, domů a bytů v roce 2001</t>
  </si>
  <si>
    <t>98143</t>
  </si>
  <si>
    <t>14.2.2001</t>
  </si>
  <si>
    <t>Zabezpečení kult. a sociál. potřeb zaměstnanců bývalého ŠÚ</t>
  </si>
  <si>
    <t>98116</t>
  </si>
  <si>
    <t>28.3.2001</t>
  </si>
  <si>
    <t>Realizace programů protidrogové politiky</t>
  </si>
  <si>
    <t>98063</t>
  </si>
  <si>
    <t>2.4.2001</t>
  </si>
  <si>
    <t>Finanční krytí podpory  romských terénních pracovníků</t>
  </si>
  <si>
    <t>98138</t>
  </si>
  <si>
    <t>30.4.2001</t>
  </si>
  <si>
    <t>98076</t>
  </si>
  <si>
    <t>12.7.2001</t>
  </si>
  <si>
    <t>Poštovné a poukazečné</t>
  </si>
  <si>
    <t>98031</t>
  </si>
  <si>
    <t>20.7.2001</t>
  </si>
  <si>
    <t>31.7.2001</t>
  </si>
  <si>
    <t>Zabezpečení činností převedených z Policie ČR</t>
  </si>
  <si>
    <t>98142</t>
  </si>
  <si>
    <t>Program prevence kriminality</t>
  </si>
  <si>
    <t>98064</t>
  </si>
  <si>
    <t>Zabezpečení bytů pro uprchlíky</t>
  </si>
  <si>
    <t>98026</t>
  </si>
  <si>
    <t>Poštovné a poukázečné</t>
  </si>
  <si>
    <t xml:space="preserve">ÚŘAD  PRÁCE </t>
  </si>
  <si>
    <t>MČ Vinohrady - aktivní politika zaměstnanosti</t>
  </si>
  <si>
    <t>13101</t>
  </si>
  <si>
    <t>MČ Ivanovice - aktivní polotika zaměstnanosti</t>
  </si>
  <si>
    <t>MČ Brno - sever - aktivní politika zaměstnanosti</t>
  </si>
  <si>
    <t>MČ Brno - střed -aktivní politika zaměstnanosti</t>
  </si>
  <si>
    <t>MČ Brno - Bosonohy - aktivní politika zaměstnanosti</t>
  </si>
  <si>
    <t>22.10.2001</t>
  </si>
  <si>
    <t>Aktivní politika zaměstnanosti - ZOO</t>
  </si>
  <si>
    <t>12.11.2001</t>
  </si>
  <si>
    <t>14.12.2001</t>
  </si>
  <si>
    <t>MINISTERSTVO PRO MÍSTNÍ ROZVOJ  ČR</t>
  </si>
  <si>
    <t>MČ Židenice - státní finanční podpora na stavební práce</t>
  </si>
  <si>
    <t>MČ sever - státní finanční podpora na stavební práce</t>
  </si>
  <si>
    <t>MINISTERSTVO ŠKOL., MLÁDEŽE A TĚLOVÝCH. ČR</t>
  </si>
  <si>
    <t>4.1.2001</t>
  </si>
  <si>
    <t>Dotace pro školy a školská zařízení  na financ. přímých nákl.</t>
  </si>
  <si>
    <t>Dotace pro církevní školy a školská zařízení</t>
  </si>
  <si>
    <t>24.1.2001</t>
  </si>
  <si>
    <t>Dotace OkÚ a obcím - krytí provoz.výdajů škol a škols. zař.</t>
  </si>
  <si>
    <t>9.2.2001</t>
  </si>
  <si>
    <t>5.3.2001</t>
  </si>
  <si>
    <t>Doplatek na neinv. výdaje pro církevní školy a škols. zařízení</t>
  </si>
  <si>
    <t>13.3.2001</t>
  </si>
  <si>
    <t>Úhrada odvodů při zaměstnávání osob se ZPS</t>
  </si>
  <si>
    <t>6.4.2001</t>
  </si>
  <si>
    <t>Dotace na přímé náklady obec. škol</t>
  </si>
  <si>
    <t>33151</t>
  </si>
  <si>
    <t>"Pilotní program pro Brno"- prevence kriminality</t>
  </si>
  <si>
    <t>33122</t>
  </si>
  <si>
    <t>19.6.2001</t>
  </si>
  <si>
    <t>Přímé náklady na vzdělávání</t>
  </si>
  <si>
    <t>3.7.2001</t>
  </si>
  <si>
    <t>Vratka dotace "Pilotní program pro Brno" - prevence kriminal.</t>
  </si>
  <si>
    <t>září</t>
  </si>
  <si>
    <t>říjen</t>
  </si>
  <si>
    <t>prosinec</t>
  </si>
  <si>
    <t>Přímé náklady na vzdělání</t>
  </si>
  <si>
    <t>19.7.2001</t>
  </si>
  <si>
    <t>Příspěvek zoologickým zahradám</t>
  </si>
  <si>
    <t>15065</t>
  </si>
  <si>
    <t>Projekt  biotechn . úprav v biocentru Mokřina - Brno - Chrlice</t>
  </si>
  <si>
    <t>15091</t>
  </si>
  <si>
    <t>Program regen. památk. rezervací - bazil. Nanebevz. Panny Marie</t>
  </si>
  <si>
    <t>30.7.2001</t>
  </si>
  <si>
    <t>Havarijní střešní program - kostel sv. Jiljí, kino v Zábrd., domy</t>
  </si>
  <si>
    <t>22.7.2001</t>
  </si>
  <si>
    <t>Podpora aktivit národnostních a etnických menšin</t>
  </si>
  <si>
    <t>22.8.2001</t>
  </si>
  <si>
    <t>Kulturní aktivity - Kulturní a inf. centrum -"Tmavomodrý festival"</t>
  </si>
  <si>
    <t>31.8.2001</t>
  </si>
  <si>
    <t>CED - Dílna cirkusového divadla</t>
  </si>
  <si>
    <t>Dům umění - Kabinet Múz a Kabaret</t>
  </si>
  <si>
    <t>Výstavní program galerie G 99</t>
  </si>
  <si>
    <t>9.10.2001</t>
  </si>
  <si>
    <t xml:space="preserve">Vratka dotace Havar.střešní program - kostel sv. Jiljí, kino, domy  </t>
  </si>
  <si>
    <t>12.10.2001</t>
  </si>
  <si>
    <t>Havarijní střešní program - oprava střechy, terasy</t>
  </si>
  <si>
    <t>15.10.2001</t>
  </si>
  <si>
    <t>Program regen. památk. rezervací - kostel sv. Michala, Petrov</t>
  </si>
  <si>
    <t>7.11.2001</t>
  </si>
  <si>
    <t>Státní filharmonie Brno  na regionální čin.</t>
  </si>
  <si>
    <t>LD Radost - na vlastní uměleckou činnost</t>
  </si>
  <si>
    <t>Městské div. Brno - na vl. umělec. činnost</t>
  </si>
  <si>
    <t>CED - na vlastní uměleckou činnost</t>
  </si>
  <si>
    <t>Národní divadlo v Brně - na vlastní činnost</t>
  </si>
  <si>
    <t>19.12.2001</t>
  </si>
  <si>
    <t>CED-dopr. HaDivadla na fest. Divadelná Nitra</t>
  </si>
  <si>
    <t>4.12.2001</t>
  </si>
  <si>
    <t>CED . Kabinet Múz a kabaret</t>
  </si>
  <si>
    <t>12.12.2001</t>
  </si>
  <si>
    <t>Dům umění - projekt G 99</t>
  </si>
  <si>
    <t>27.12.2001</t>
  </si>
  <si>
    <t>Konvent sester alžbětinek-Havar. střeš. progr.</t>
  </si>
  <si>
    <t>Koop. tvorba a využívání souborů Nár. autorit</t>
  </si>
  <si>
    <t>Rozšíření a využití automat. knih. systémů</t>
  </si>
  <si>
    <t>Projekt Knihovna 21. Století</t>
  </si>
  <si>
    <t>22.6.2001</t>
  </si>
  <si>
    <t>Výkon činnosti odborného lesního hospodáře</t>
  </si>
  <si>
    <t>25.6.2001</t>
  </si>
  <si>
    <t>29.8.2001</t>
  </si>
  <si>
    <t>5.10.2001</t>
  </si>
  <si>
    <t>Podpora výsadby melioračních a zpevňujících dřevin</t>
  </si>
  <si>
    <t>1.11.2001</t>
  </si>
  <si>
    <t>Dotace na zalesňování zemědělské půdy</t>
  </si>
  <si>
    <t>17.7.2001</t>
  </si>
  <si>
    <t>Dotace na HIV/AIDS</t>
  </si>
  <si>
    <t>23.7.2001</t>
  </si>
  <si>
    <t>Zdravé těhotenství - zdravá generace</t>
  </si>
  <si>
    <t>Chraňme děti před úrazy</t>
  </si>
  <si>
    <t>Zlepšení fyz. a psych. stavu seniorů</t>
  </si>
  <si>
    <t>25.9.2001</t>
  </si>
  <si>
    <t>14.11.2001</t>
  </si>
  <si>
    <t>Zlepšení fyz., ale i psych. stavu seniorů</t>
  </si>
  <si>
    <t>17.12.2001</t>
  </si>
  <si>
    <t>Dotace HIV/AIDS</t>
  </si>
  <si>
    <t>MINISTERSTVO OBRANY ČR</t>
  </si>
  <si>
    <t>19.11.2001</t>
  </si>
  <si>
    <t>Péče o válečné hroby</t>
  </si>
  <si>
    <t>STÁTNÍ  FOND  ŽIVOTNÍHO  PROSTŘEDÍ ČR</t>
  </si>
  <si>
    <t>MČ Brno-Bystrc - asanace, probírka, ošetření a sadby stromů</t>
  </si>
  <si>
    <t>MČ Brno - Medlánky - rekonstrukce zámeckého parku</t>
  </si>
  <si>
    <t>DOTACE  NEINVESTIČNÍ  CELKEM</t>
  </si>
  <si>
    <t>INVESTIČNÍ DOTACE</t>
  </si>
  <si>
    <t>MINISTERSTVO FINANCÍ  ČR</t>
  </si>
  <si>
    <t>ZŠ  - Černovice -Řehořova, rekonstrukce</t>
  </si>
  <si>
    <t>MINISTERSTVO VNITRA  ČR</t>
  </si>
  <si>
    <t>28.11.2001</t>
  </si>
  <si>
    <t xml:space="preserve">Výstavba koncových prvků varování ve městě Brně v r. 2001 </t>
  </si>
  <si>
    <t>MINISTERSTVO KULTURY  ČR</t>
  </si>
  <si>
    <t>3.12.2001</t>
  </si>
  <si>
    <t>Obnova kult. pam. - kolonáda v Denis. sad.</t>
  </si>
  <si>
    <t>Městské divadlo  v Brně - Soudobá hudební scéna</t>
  </si>
  <si>
    <t>13.7.2001</t>
  </si>
  <si>
    <t>Hala pro míčové hry - Královo Pole</t>
  </si>
  <si>
    <t>Zabezp. zařízení Gymnázium Táborská</t>
  </si>
  <si>
    <t>20.4.2001</t>
  </si>
  <si>
    <t>Brno - Bystrc, 28 b.j. - Opálkova</t>
  </si>
  <si>
    <t>14.5.2001</t>
  </si>
  <si>
    <t xml:space="preserve">Brno - Řečkovice, 104 b.j. - Cihelna </t>
  </si>
  <si>
    <t>Brno - střed, 57 b.j. - Táborského nábřeží</t>
  </si>
  <si>
    <t>Brno - Žebětín, TI pro 194 b.j.</t>
  </si>
  <si>
    <t>Brno - Líšeň, TI pro 54 b.j. - Holzova</t>
  </si>
  <si>
    <t>Brno - Medlánky, 50 b.j. -  V Újezdech</t>
  </si>
  <si>
    <t>Brno - střed, 39 b.j. - Bezručova 19</t>
  </si>
  <si>
    <t>Brno - Líšeň, 54 b.j. Holzova</t>
  </si>
  <si>
    <t>Brno - Bystr, 53 b.j. Štouračova</t>
  </si>
  <si>
    <t>17.8.2001</t>
  </si>
  <si>
    <t>Brno - Medlánky, 50 b.j. V Újezdech</t>
  </si>
  <si>
    <t>Brno - Bystrc, 58 b.j. - Štouračova</t>
  </si>
  <si>
    <t>Brno - Žebětín, 194 b.j.</t>
  </si>
  <si>
    <t>Brno - střed, 39 b.j. Bezručova 19</t>
  </si>
  <si>
    <t>Brno - střed, 57 b.j. Táborského nábř.</t>
  </si>
  <si>
    <t>24.10.2001</t>
  </si>
  <si>
    <t>Brno - Žebětín, 229 b.j.</t>
  </si>
  <si>
    <t>Brno - Řečkovice, 104 b.j. Cihelna</t>
  </si>
  <si>
    <t>Brno - Kohoutovice - Dům s pečov. službou Libušina třída 8</t>
  </si>
  <si>
    <t>Brno střed - Dům s pečovatelskou službou Křenová 39</t>
  </si>
  <si>
    <t>Brno - Černovice, TI pro 37 b.j. - Dvouřádky</t>
  </si>
  <si>
    <t>Brno - Medlánky, TI pro 50 b.j. - V Újezdech</t>
  </si>
  <si>
    <t>Brno - Žabovřesky, TI pro 21 b.j. - Stránského</t>
  </si>
  <si>
    <t>Brno - střed, TI pro 57 b.j. - Táborského nábřeží</t>
  </si>
  <si>
    <t>Brno - střed, TI pro 31 b.j. - Francouzská 56 - 58</t>
  </si>
  <si>
    <t>Brno - střed, TI pro 39 b.j.- Bezručova 19</t>
  </si>
  <si>
    <t>Brno - sever, 33 b.j. - Brechtova 8 - 18</t>
  </si>
  <si>
    <t>Brno - Řečkovice, 50 b.j. - Novoměstská 23 - 41</t>
  </si>
  <si>
    <t>Brno - Bystrc, 36 b.j. - Laštůvkova</t>
  </si>
  <si>
    <t>Brno - Bystrc, 22 b.j. - Heyrovského 20 - 22</t>
  </si>
  <si>
    <t>Brno - Líšeň, TI pro 74 b.j. - Habří</t>
  </si>
  <si>
    <t xml:space="preserve">Brno - Bohunice - Dům s pečovatelskou službou, 30 b.j. </t>
  </si>
  <si>
    <t>Brno - Kníničky, TI pro 115 b.j. - U Luhů</t>
  </si>
  <si>
    <t>Brno - Žabovřesky, TI pro 33 b.j. - Vychodilova</t>
  </si>
  <si>
    <t>Brno - sever, 80 b.j.</t>
  </si>
  <si>
    <t>Brno - Komín, TI pro 29 b.j. Štompil</t>
  </si>
  <si>
    <t>Brno - sever, TI pro 122 b.j. - Cacovická</t>
  </si>
  <si>
    <t>Brno - střed, DPS Křenová 39</t>
  </si>
  <si>
    <t>Brno - střed - 51 b.j. Cejl 49</t>
  </si>
  <si>
    <t>Brno - střed - 59 b.j. Bratislavská 41</t>
  </si>
  <si>
    <t>Brno - střed, 16 b.j. Francouzská 38</t>
  </si>
  <si>
    <t>Brno - Medlánky, 42 b.j. V Újezdech</t>
  </si>
  <si>
    <t>Brno - Židenice, TI 95 Pod Novou horou</t>
  </si>
  <si>
    <t>ČESKÁ ENERGETICKÁ AGENTURA</t>
  </si>
  <si>
    <t>Brno - Slatina - energetický audit - ZŠ Jihomoravské nám. 2</t>
  </si>
  <si>
    <t>Brno - Chrlice - energetický audit ZŠ a MŠ Jana Broskvy 3</t>
  </si>
  <si>
    <t>Brno - Černovice - energet. audit byt.domů Kraus., Knesl.,Húsk.</t>
  </si>
  <si>
    <t>STÁTNÍ  FOND  ROZVOJE BYDLENÍ ČR</t>
  </si>
  <si>
    <t>Brno - sever -Dům s pečovatelskou službou  Rotalova 13</t>
  </si>
  <si>
    <t>Brno - Kohoutovice, 11 b.j. Pavlovská 4</t>
  </si>
  <si>
    <t>Brno - Královo Pole, Herčíkova 25 - 35</t>
  </si>
  <si>
    <t>23.2.2001</t>
  </si>
  <si>
    <t>Lužánky - obnova parku, IV. etapa</t>
  </si>
  <si>
    <t>Tyršův sad - obnova parku</t>
  </si>
  <si>
    <t xml:space="preserve">DOTACE  INVESTIČNÍ CELKEM </t>
  </si>
  <si>
    <t>REKAPITULACE  POSKYTNUTÝCH DOTACÍ</t>
  </si>
  <si>
    <t xml:space="preserve">DOTACE  NEINVESTIČNÍ CELKEM  </t>
  </si>
  <si>
    <t>DOTACE  INVESTIČNÍ CELKEM  *)</t>
  </si>
  <si>
    <t>DOTACE    CELKEM</t>
  </si>
  <si>
    <t xml:space="preserve">*)      Investiční    dotace  (mimo  dotací  z  Ministerstva   financí   na   pozemkové  úpravy </t>
  </si>
  <si>
    <t xml:space="preserve">         a  dotace  ze  Státního  fondu životního prostředí)  představují poskytnutou výši limitů  </t>
  </si>
  <si>
    <t xml:space="preserve">         čerpacích účtů u České spořitelny.</t>
  </si>
  <si>
    <t>MINISTERSTVO ŽIVOTNÍHO PROSTŘEDÍ ČR</t>
  </si>
  <si>
    <t>MINISTERSTVO KULTURY ČR</t>
  </si>
  <si>
    <t>MINISTERSTVO ZEMĚDĚLSTVÍ ČR</t>
  </si>
  <si>
    <t>MINISTERSTVO ZDRAVOTNICTVÍ ČR</t>
  </si>
  <si>
    <t>Brno - sever - regenerace byt. domů Ibsen., Merhautova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</si>
</sst>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);\(#,##0.00\)"/>
  </numFmts>
  <fonts count="9">
    <font>
      <sz val="10"/>
      <name val="Arial CE"/>
      <family val="0"/>
    </font>
    <font>
      <b/>
      <u val="single"/>
      <sz val="14"/>
      <name val="Times New Roman CE"/>
      <family val="1"/>
    </font>
    <font>
      <u val="single"/>
      <sz val="12"/>
      <name val="Times New Roman CE"/>
      <family val="1"/>
    </font>
    <font>
      <sz val="12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sz val="12"/>
      <color indexed="8"/>
      <name val="Times New Roman CE"/>
      <family val="1"/>
    </font>
    <font>
      <sz val="10"/>
      <color indexed="8"/>
      <name val="Arial CE"/>
      <family val="2"/>
    </font>
    <font>
      <sz val="10"/>
      <color indexed="1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 vertical="center"/>
    </xf>
    <xf numFmtId="4" fontId="4" fillId="2" borderId="4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/>
    </xf>
    <xf numFmtId="4" fontId="3" fillId="0" borderId="0" xfId="0" applyNumberFormat="1" applyFont="1" applyAlignment="1">
      <alignment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14" fontId="6" fillId="2" borderId="5" xfId="0" applyNumberFormat="1" applyFont="1" applyFill="1" applyBorder="1" applyAlignment="1">
      <alignment horizontal="right"/>
    </xf>
    <xf numFmtId="49" fontId="3" fillId="2" borderId="5" xfId="0" applyNumberFormat="1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 applyProtection="1">
      <alignment horizontal="right"/>
      <protection/>
    </xf>
    <xf numFmtId="4" fontId="4" fillId="2" borderId="5" xfId="0" applyNumberFormat="1" applyFont="1" applyFill="1" applyBorder="1" applyAlignment="1">
      <alignment/>
    </xf>
    <xf numFmtId="0" fontId="3" fillId="2" borderId="5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/>
    </xf>
    <xf numFmtId="49" fontId="4" fillId="2" borderId="5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right"/>
    </xf>
    <xf numFmtId="14" fontId="6" fillId="2" borderId="6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/>
    </xf>
    <xf numFmtId="0" fontId="3" fillId="2" borderId="8" xfId="0" applyFont="1" applyFill="1" applyBorder="1" applyAlignment="1">
      <alignment/>
    </xf>
    <xf numFmtId="4" fontId="3" fillId="2" borderId="8" xfId="0" applyNumberFormat="1" applyFont="1" applyFill="1" applyBorder="1" applyAlignment="1">
      <alignment/>
    </xf>
    <xf numFmtId="49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14" fontId="3" fillId="2" borderId="9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3" fillId="2" borderId="0" xfId="0" applyFont="1" applyFill="1" applyAlignment="1">
      <alignment/>
    </xf>
    <xf numFmtId="4" fontId="3" fillId="2" borderId="10" xfId="0" applyNumberFormat="1" applyFont="1" applyFill="1" applyBorder="1" applyAlignment="1">
      <alignment/>
    </xf>
    <xf numFmtId="0" fontId="7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49" fontId="3" fillId="2" borderId="11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/>
    </xf>
    <xf numFmtId="0" fontId="3" fillId="2" borderId="16" xfId="0" applyFont="1" applyFill="1" applyBorder="1" applyAlignment="1">
      <alignment/>
    </xf>
    <xf numFmtId="0" fontId="3" fillId="2" borderId="17" xfId="0" applyFont="1" applyFill="1" applyBorder="1" applyAlignment="1">
      <alignment vertical="center"/>
    </xf>
    <xf numFmtId="0" fontId="3" fillId="2" borderId="17" xfId="0" applyFont="1" applyFill="1" applyBorder="1" applyAlignment="1">
      <alignment/>
    </xf>
    <xf numFmtId="164" fontId="7" fillId="2" borderId="18" xfId="0" applyNumberFormat="1" applyFont="1" applyFill="1" applyBorder="1" applyAlignment="1" applyProtection="1">
      <alignment horizontal="right"/>
      <protection/>
    </xf>
    <xf numFmtId="164" fontId="7" fillId="2" borderId="19" xfId="0" applyNumberFormat="1" applyFont="1" applyFill="1" applyBorder="1" applyAlignment="1" applyProtection="1">
      <alignment horizontal="right"/>
      <protection/>
    </xf>
    <xf numFmtId="4" fontId="3" fillId="2" borderId="13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24"/>
  <sheetViews>
    <sheetView tabSelected="1" zoomScale="75" zoomScaleNormal="75" workbookViewId="0" topLeftCell="A1">
      <selection activeCell="E10" sqref="E10"/>
    </sheetView>
  </sheetViews>
  <sheetFormatPr defaultColWidth="9.125" defaultRowHeight="12.75"/>
  <cols>
    <col min="1" max="1" width="16.125" style="43" customWidth="1"/>
    <col min="2" max="2" width="62.375" style="43" customWidth="1"/>
    <col min="3" max="3" width="19.625" style="43" customWidth="1"/>
    <col min="4" max="4" width="16.25390625" style="43" customWidth="1"/>
    <col min="5" max="5" width="15.25390625" style="4" customWidth="1"/>
    <col min="6" max="6" width="10.375" style="4" customWidth="1"/>
    <col min="7" max="16384" width="9.125" style="4" customWidth="1"/>
  </cols>
  <sheetData>
    <row r="3" spans="1:4" ht="18.75">
      <c r="A3" s="1" t="s">
        <v>0</v>
      </c>
      <c r="B3" s="2"/>
      <c r="C3" s="2"/>
      <c r="D3" s="3"/>
    </row>
    <row r="4" spans="1:4" ht="15.75">
      <c r="A4" s="64"/>
      <c r="B4" s="64"/>
      <c r="C4" s="64"/>
      <c r="D4" s="5"/>
    </row>
    <row r="5" spans="1:4" ht="16.5" customHeight="1" thickBot="1">
      <c r="A5" s="6"/>
      <c r="B5" s="7"/>
      <c r="C5" s="7"/>
      <c r="D5" s="8"/>
    </row>
    <row r="6" spans="1:4" ht="17.25" customHeight="1">
      <c r="A6" s="9"/>
      <c r="B6" s="9"/>
      <c r="C6" s="9"/>
      <c r="D6" s="9"/>
    </row>
    <row r="7" spans="1:4" ht="17.25" customHeight="1" thickBot="1">
      <c r="A7" s="10" t="s">
        <v>1</v>
      </c>
      <c r="B7" s="10" t="s">
        <v>2</v>
      </c>
      <c r="C7" s="11" t="s">
        <v>3</v>
      </c>
      <c r="D7" s="10" t="s">
        <v>4</v>
      </c>
    </row>
    <row r="8" spans="1:5" ht="17.25" customHeight="1">
      <c r="A8" s="12"/>
      <c r="B8" s="13" t="s">
        <v>5</v>
      </c>
      <c r="C8" s="14">
        <f>SUM(C9:C23)</f>
        <v>30940031.91</v>
      </c>
      <c r="D8" s="15"/>
      <c r="E8" s="16"/>
    </row>
    <row r="9" spans="1:5" ht="17.25" customHeight="1">
      <c r="A9" s="17" t="s">
        <v>6</v>
      </c>
      <c r="B9" s="18" t="s">
        <v>7</v>
      </c>
      <c r="C9" s="19">
        <v>1100000</v>
      </c>
      <c r="D9" s="17">
        <v>98076</v>
      </c>
      <c r="E9" s="16"/>
    </row>
    <row r="10" spans="1:5" ht="17.25" customHeight="1">
      <c r="A10" s="17" t="s">
        <v>8</v>
      </c>
      <c r="B10" s="18" t="s">
        <v>9</v>
      </c>
      <c r="C10" s="19">
        <v>146600</v>
      </c>
      <c r="D10" s="17" t="s">
        <v>10</v>
      </c>
      <c r="E10" s="16"/>
    </row>
    <row r="11" spans="1:5" ht="17.25" customHeight="1">
      <c r="A11" s="17" t="s">
        <v>11</v>
      </c>
      <c r="B11" s="18" t="s">
        <v>12</v>
      </c>
      <c r="C11" s="19">
        <v>113831.91</v>
      </c>
      <c r="D11" s="17" t="s">
        <v>13</v>
      </c>
      <c r="E11" s="16"/>
    </row>
    <row r="12" spans="1:5" ht="17.25" customHeight="1">
      <c r="A12" s="17" t="s">
        <v>14</v>
      </c>
      <c r="B12" s="18" t="s">
        <v>15</v>
      </c>
      <c r="C12" s="19">
        <v>4392000</v>
      </c>
      <c r="D12" s="17" t="s">
        <v>16</v>
      </c>
      <c r="E12" s="16"/>
    </row>
    <row r="13" spans="1:5" ht="17.25" customHeight="1">
      <c r="A13" s="17" t="s">
        <v>17</v>
      </c>
      <c r="B13" s="18" t="s">
        <v>18</v>
      </c>
      <c r="C13" s="19">
        <v>400000</v>
      </c>
      <c r="D13" s="17" t="s">
        <v>19</v>
      </c>
      <c r="E13" s="16"/>
    </row>
    <row r="14" spans="1:5" ht="17.25" customHeight="1">
      <c r="A14" s="17" t="s">
        <v>20</v>
      </c>
      <c r="B14" s="18" t="s">
        <v>7</v>
      </c>
      <c r="C14" s="19">
        <v>800000</v>
      </c>
      <c r="D14" s="17" t="s">
        <v>21</v>
      </c>
      <c r="E14" s="16"/>
    </row>
    <row r="15" spans="1:5" ht="17.25" customHeight="1">
      <c r="A15" s="17" t="s">
        <v>22</v>
      </c>
      <c r="B15" s="18" t="s">
        <v>23</v>
      </c>
      <c r="C15" s="19">
        <v>2200000</v>
      </c>
      <c r="D15" s="17" t="s">
        <v>24</v>
      </c>
      <c r="E15" s="16"/>
    </row>
    <row r="16" spans="1:5" ht="17.25" customHeight="1">
      <c r="A16" s="17" t="s">
        <v>25</v>
      </c>
      <c r="B16" s="18" t="s">
        <v>7</v>
      </c>
      <c r="C16" s="19">
        <f>1000000-546800</f>
        <v>453200</v>
      </c>
      <c r="D16" s="17" t="s">
        <v>21</v>
      </c>
      <c r="E16" s="16"/>
    </row>
    <row r="17" spans="1:5" ht="17.25" customHeight="1">
      <c r="A17" s="17" t="s">
        <v>26</v>
      </c>
      <c r="B17" s="18" t="s">
        <v>27</v>
      </c>
      <c r="C17" s="19">
        <v>4855000</v>
      </c>
      <c r="D17" s="17" t="s">
        <v>28</v>
      </c>
      <c r="E17" s="16"/>
    </row>
    <row r="18" spans="1:4" ht="17.25" customHeight="1">
      <c r="A18" s="20">
        <v>37104</v>
      </c>
      <c r="B18" s="18" t="s">
        <v>9</v>
      </c>
      <c r="C18" s="19">
        <v>19400</v>
      </c>
      <c r="D18" s="17" t="s">
        <v>10</v>
      </c>
    </row>
    <row r="19" spans="1:4" ht="17.25" customHeight="1">
      <c r="A19" s="20">
        <v>37105</v>
      </c>
      <c r="B19" s="18" t="s">
        <v>29</v>
      </c>
      <c r="C19" s="19">
        <f>671000+73000</f>
        <v>744000</v>
      </c>
      <c r="D19" s="17" t="s">
        <v>30</v>
      </c>
    </row>
    <row r="20" spans="1:4" ht="17.25" customHeight="1">
      <c r="A20" s="20">
        <v>37186</v>
      </c>
      <c r="B20" s="18" t="s">
        <v>7</v>
      </c>
      <c r="C20" s="19">
        <f>5000000-110200</f>
        <v>4889800</v>
      </c>
      <c r="D20" s="17" t="s">
        <v>21</v>
      </c>
    </row>
    <row r="21" spans="1:4" ht="17.25" customHeight="1">
      <c r="A21" s="20">
        <v>37215</v>
      </c>
      <c r="B21" s="18" t="s">
        <v>27</v>
      </c>
      <c r="C21" s="19">
        <v>3396000</v>
      </c>
      <c r="D21" s="17" t="s">
        <v>28</v>
      </c>
    </row>
    <row r="22" spans="1:4" ht="17.25" customHeight="1">
      <c r="A22" s="20">
        <v>37228</v>
      </c>
      <c r="B22" s="18" t="s">
        <v>31</v>
      </c>
      <c r="C22" s="19">
        <v>370000</v>
      </c>
      <c r="D22" s="17" t="s">
        <v>32</v>
      </c>
    </row>
    <row r="23" spans="1:4" ht="17.25" customHeight="1">
      <c r="A23" s="20">
        <v>37230</v>
      </c>
      <c r="B23" s="18" t="s">
        <v>33</v>
      </c>
      <c r="C23" s="19">
        <v>7060200</v>
      </c>
      <c r="D23" s="17" t="s">
        <v>24</v>
      </c>
    </row>
    <row r="24" spans="1:4" ht="17.25" customHeight="1">
      <c r="A24" s="20"/>
      <c r="B24" s="18"/>
      <c r="C24" s="19"/>
      <c r="D24" s="17"/>
    </row>
    <row r="25" spans="1:4" ht="17.25" customHeight="1">
      <c r="A25" s="21"/>
      <c r="B25" s="22" t="s">
        <v>34</v>
      </c>
      <c r="C25" s="23">
        <f>SUM(C26:C33)</f>
        <v>1168839</v>
      </c>
      <c r="D25" s="17"/>
    </row>
    <row r="26" spans="1:4" ht="17.25" customHeight="1">
      <c r="A26" s="17"/>
      <c r="B26" s="18" t="s">
        <v>35</v>
      </c>
      <c r="C26" s="19">
        <f>12150+3048+53057+6750</f>
        <v>75005</v>
      </c>
      <c r="D26" s="17" t="s">
        <v>36</v>
      </c>
    </row>
    <row r="27" spans="1:4" ht="17.25" customHeight="1">
      <c r="A27" s="21"/>
      <c r="B27" s="18" t="s">
        <v>37</v>
      </c>
      <c r="C27" s="19">
        <f>5400+38250</f>
        <v>43650</v>
      </c>
      <c r="D27" s="18">
        <v>13101</v>
      </c>
    </row>
    <row r="28" spans="1:4" ht="17.25" customHeight="1">
      <c r="A28" s="21"/>
      <c r="B28" s="18" t="s">
        <v>38</v>
      </c>
      <c r="C28" s="19">
        <f>299676+42571+93916</f>
        <v>436163</v>
      </c>
      <c r="D28" s="18">
        <v>13101</v>
      </c>
    </row>
    <row r="29" spans="1:4" ht="17.25" customHeight="1">
      <c r="A29" s="21"/>
      <c r="B29" s="18" t="s">
        <v>39</v>
      </c>
      <c r="C29" s="19">
        <v>24409</v>
      </c>
      <c r="D29" s="18">
        <v>13101</v>
      </c>
    </row>
    <row r="30" spans="1:4" ht="17.25" customHeight="1">
      <c r="A30" s="21"/>
      <c r="B30" s="18" t="s">
        <v>40</v>
      </c>
      <c r="C30" s="19">
        <v>40500</v>
      </c>
      <c r="D30" s="18">
        <v>13101</v>
      </c>
    </row>
    <row r="31" spans="1:4" ht="17.25" customHeight="1">
      <c r="A31" s="17" t="s">
        <v>41</v>
      </c>
      <c r="B31" s="18" t="s">
        <v>42</v>
      </c>
      <c r="C31" s="19">
        <v>329387</v>
      </c>
      <c r="D31" s="18">
        <v>13101</v>
      </c>
    </row>
    <row r="32" spans="1:4" ht="17.25" customHeight="1">
      <c r="A32" s="17" t="s">
        <v>43</v>
      </c>
      <c r="B32" s="18" t="s">
        <v>42</v>
      </c>
      <c r="C32" s="19">
        <v>84727</v>
      </c>
      <c r="D32" s="18">
        <v>13101</v>
      </c>
    </row>
    <row r="33" spans="1:4" ht="17.25" customHeight="1">
      <c r="A33" s="17" t="s">
        <v>44</v>
      </c>
      <c r="B33" s="18" t="s">
        <v>42</v>
      </c>
      <c r="C33" s="19">
        <f>41877+46083+47038</f>
        <v>134998</v>
      </c>
      <c r="D33" s="18">
        <v>13101</v>
      </c>
    </row>
    <row r="34" spans="1:4" ht="17.25" customHeight="1">
      <c r="A34" s="17"/>
      <c r="B34" s="18"/>
      <c r="C34" s="24"/>
      <c r="D34" s="18"/>
    </row>
    <row r="35" spans="1:4" ht="17.25" customHeight="1">
      <c r="A35" s="17"/>
      <c r="B35" s="18"/>
      <c r="C35" s="19"/>
      <c r="D35" s="18"/>
    </row>
    <row r="36" spans="1:4" ht="17.25" customHeight="1">
      <c r="A36" s="21"/>
      <c r="B36" s="22" t="s">
        <v>45</v>
      </c>
      <c r="C36" s="25">
        <f>SUM(C37:C38)</f>
        <v>933404</v>
      </c>
      <c r="D36" s="18"/>
    </row>
    <row r="37" spans="1:4" ht="17.25" customHeight="1">
      <c r="A37" s="21"/>
      <c r="B37" s="26" t="s">
        <v>46</v>
      </c>
      <c r="C37" s="19">
        <f>95602+47801+47801+47801+47801+47801+95602+47801+47801+47801</f>
        <v>573612</v>
      </c>
      <c r="D37" s="18">
        <v>17117</v>
      </c>
    </row>
    <row r="38" spans="1:4" ht="17.25" customHeight="1">
      <c r="A38" s="21"/>
      <c r="B38" s="26" t="s">
        <v>47</v>
      </c>
      <c r="C38" s="19">
        <f>224870+44974+44974+44974</f>
        <v>359792</v>
      </c>
      <c r="D38" s="18">
        <v>17117</v>
      </c>
    </row>
    <row r="39" spans="1:4" ht="17.25" customHeight="1">
      <c r="A39" s="17"/>
      <c r="B39" s="26"/>
      <c r="C39" s="19"/>
      <c r="D39" s="18"/>
    </row>
    <row r="40" spans="1:5" ht="17.25" customHeight="1">
      <c r="A40" s="17"/>
      <c r="B40" s="22" t="s">
        <v>48</v>
      </c>
      <c r="C40" s="25">
        <f>SUM(C41:C55)</f>
        <v>1337360000</v>
      </c>
      <c r="D40" s="18"/>
      <c r="E40" s="16"/>
    </row>
    <row r="41" spans="1:5" ht="17.25" customHeight="1">
      <c r="A41" s="17" t="s">
        <v>49</v>
      </c>
      <c r="B41" s="26" t="s">
        <v>50</v>
      </c>
      <c r="C41" s="19">
        <v>183970000</v>
      </c>
      <c r="D41" s="18">
        <v>33151</v>
      </c>
      <c r="E41" s="16"/>
    </row>
    <row r="42" spans="1:5" ht="17.25" customHeight="1">
      <c r="A42" s="17" t="s">
        <v>49</v>
      </c>
      <c r="B42" s="26" t="s">
        <v>51</v>
      </c>
      <c r="C42" s="19">
        <v>5047000</v>
      </c>
      <c r="D42" s="18">
        <v>33154</v>
      </c>
      <c r="E42" s="16"/>
    </row>
    <row r="43" spans="1:4" ht="17.25" customHeight="1">
      <c r="A43" s="17" t="s">
        <v>52</v>
      </c>
      <c r="B43" s="27" t="s">
        <v>53</v>
      </c>
      <c r="C43" s="19">
        <v>16461000</v>
      </c>
      <c r="D43" s="18">
        <v>33152</v>
      </c>
    </row>
    <row r="44" spans="1:4" ht="17.25" customHeight="1">
      <c r="A44" s="17" t="s">
        <v>8</v>
      </c>
      <c r="B44" s="26" t="s">
        <v>51</v>
      </c>
      <c r="C44" s="19">
        <v>10478000</v>
      </c>
      <c r="D44" s="18">
        <v>33154</v>
      </c>
    </row>
    <row r="45" spans="1:4" ht="17.25" customHeight="1">
      <c r="A45" s="17" t="s">
        <v>8</v>
      </c>
      <c r="B45" s="26" t="s">
        <v>50</v>
      </c>
      <c r="C45" s="19">
        <v>367942000</v>
      </c>
      <c r="D45" s="18">
        <v>33151</v>
      </c>
    </row>
    <row r="46" spans="1:4" ht="17.25" customHeight="1">
      <c r="A46" s="17" t="s">
        <v>54</v>
      </c>
      <c r="B46" s="27" t="s">
        <v>53</v>
      </c>
      <c r="C46" s="19">
        <v>35574000</v>
      </c>
      <c r="D46" s="18">
        <v>33152</v>
      </c>
    </row>
    <row r="47" spans="1:4" ht="17.25" customHeight="1">
      <c r="A47" s="17" t="s">
        <v>55</v>
      </c>
      <c r="B47" s="27" t="s">
        <v>56</v>
      </c>
      <c r="C47" s="19">
        <v>946000</v>
      </c>
      <c r="D47" s="18">
        <v>33154</v>
      </c>
    </row>
    <row r="48" spans="1:4" ht="17.25" customHeight="1">
      <c r="A48" s="17" t="s">
        <v>57</v>
      </c>
      <c r="B48" s="27" t="s">
        <v>58</v>
      </c>
      <c r="C48" s="19">
        <v>136000</v>
      </c>
      <c r="D48" s="18">
        <v>33151</v>
      </c>
    </row>
    <row r="49" spans="1:5" ht="17.25" customHeight="1">
      <c r="A49" s="17" t="s">
        <v>59</v>
      </c>
      <c r="B49" s="18" t="s">
        <v>60</v>
      </c>
      <c r="C49" s="19">
        <v>236457000</v>
      </c>
      <c r="D49" s="17" t="s">
        <v>61</v>
      </c>
      <c r="E49" s="16"/>
    </row>
    <row r="50" spans="1:5" ht="17.25" customHeight="1">
      <c r="A50" s="17" t="s">
        <v>59</v>
      </c>
      <c r="B50" s="18" t="s">
        <v>62</v>
      </c>
      <c r="C50" s="19">
        <v>100000</v>
      </c>
      <c r="D50" s="17" t="s">
        <v>63</v>
      </c>
      <c r="E50" s="16"/>
    </row>
    <row r="51" spans="1:5" ht="17.25" customHeight="1">
      <c r="A51" s="17" t="s">
        <v>64</v>
      </c>
      <c r="B51" s="18" t="s">
        <v>65</v>
      </c>
      <c r="C51" s="19">
        <v>152337000</v>
      </c>
      <c r="D51" s="17" t="s">
        <v>61</v>
      </c>
      <c r="E51" s="16"/>
    </row>
    <row r="52" spans="1:5" ht="17.25" customHeight="1">
      <c r="A52" s="17" t="s">
        <v>66</v>
      </c>
      <c r="B52" s="18" t="s">
        <v>67</v>
      </c>
      <c r="C52" s="19">
        <v>-100000</v>
      </c>
      <c r="D52" s="17" t="s">
        <v>63</v>
      </c>
      <c r="E52" s="16"/>
    </row>
    <row r="53" spans="1:5" ht="17.25" customHeight="1">
      <c r="A53" s="17" t="s">
        <v>68</v>
      </c>
      <c r="B53" s="18" t="s">
        <v>65</v>
      </c>
      <c r="C53" s="19">
        <v>81416000</v>
      </c>
      <c r="D53" s="17" t="s">
        <v>61</v>
      </c>
      <c r="E53" s="16"/>
    </row>
    <row r="54" spans="1:5" ht="17.25" customHeight="1">
      <c r="A54" s="17" t="s">
        <v>69</v>
      </c>
      <c r="B54" s="18" t="s">
        <v>65</v>
      </c>
      <c r="C54" s="19">
        <f>140369000+17000000</f>
        <v>157369000</v>
      </c>
      <c r="D54" s="17" t="s">
        <v>61</v>
      </c>
      <c r="E54" s="16"/>
    </row>
    <row r="55" spans="1:5" ht="17.25" customHeight="1">
      <c r="A55" s="17" t="s">
        <v>70</v>
      </c>
      <c r="B55" s="18" t="s">
        <v>71</v>
      </c>
      <c r="C55" s="19">
        <v>89227000</v>
      </c>
      <c r="D55" s="17" t="s">
        <v>61</v>
      </c>
      <c r="E55" s="16"/>
    </row>
    <row r="56" spans="1:5" ht="17.25" customHeight="1">
      <c r="A56" s="17"/>
      <c r="B56" s="18"/>
      <c r="C56" s="19"/>
      <c r="D56" s="17"/>
      <c r="E56" s="16"/>
    </row>
    <row r="57" spans="1:5" ht="17.25" customHeight="1">
      <c r="A57" s="17"/>
      <c r="B57" s="28" t="s">
        <v>214</v>
      </c>
      <c r="C57" s="25">
        <f>C58+C59</f>
        <v>2170350</v>
      </c>
      <c r="D57" s="17"/>
      <c r="E57" s="16"/>
    </row>
    <row r="58" spans="1:5" ht="17.25" customHeight="1">
      <c r="A58" s="17" t="s">
        <v>72</v>
      </c>
      <c r="B58" s="18" t="s">
        <v>73</v>
      </c>
      <c r="C58" s="19">
        <v>2086000</v>
      </c>
      <c r="D58" s="17" t="s">
        <v>74</v>
      </c>
      <c r="E58" s="16"/>
    </row>
    <row r="59" spans="1:5" ht="17.25" customHeight="1">
      <c r="A59" s="17"/>
      <c r="B59" s="18" t="s">
        <v>75</v>
      </c>
      <c r="C59" s="19">
        <v>84350</v>
      </c>
      <c r="D59" s="17" t="s">
        <v>76</v>
      </c>
      <c r="E59" s="16"/>
    </row>
    <row r="60" spans="1:5" ht="17.25" customHeight="1">
      <c r="A60" s="17"/>
      <c r="B60" s="28"/>
      <c r="C60" s="19"/>
      <c r="D60" s="17"/>
      <c r="E60" s="16"/>
    </row>
    <row r="61" spans="1:4" ht="17.25" customHeight="1">
      <c r="A61" s="17"/>
      <c r="B61" s="29" t="s">
        <v>215</v>
      </c>
      <c r="C61" s="25">
        <f>SUM(C62:C85)</f>
        <v>14326000</v>
      </c>
      <c r="D61" s="18"/>
    </row>
    <row r="62" spans="1:4" ht="17.25" customHeight="1">
      <c r="A62" s="17" t="s">
        <v>72</v>
      </c>
      <c r="B62" s="27" t="s">
        <v>77</v>
      </c>
      <c r="C62" s="19">
        <v>1100000</v>
      </c>
      <c r="D62" s="18">
        <v>34054</v>
      </c>
    </row>
    <row r="63" spans="1:4" ht="17.25" customHeight="1">
      <c r="A63" s="17" t="s">
        <v>78</v>
      </c>
      <c r="B63" s="27" t="s">
        <v>79</v>
      </c>
      <c r="C63" s="19">
        <v>405000</v>
      </c>
      <c r="D63" s="18">
        <v>34055</v>
      </c>
    </row>
    <row r="64" spans="1:4" ht="17.25" customHeight="1">
      <c r="A64" s="17" t="s">
        <v>80</v>
      </c>
      <c r="B64" s="27" t="s">
        <v>81</v>
      </c>
      <c r="C64" s="19">
        <v>50000</v>
      </c>
      <c r="D64" s="18">
        <v>34194</v>
      </c>
    </row>
    <row r="65" spans="1:4" ht="17.25" customHeight="1">
      <c r="A65" s="17" t="s">
        <v>82</v>
      </c>
      <c r="B65" s="27" t="s">
        <v>79</v>
      </c>
      <c r="C65" s="19">
        <v>405000</v>
      </c>
      <c r="D65" s="18">
        <v>34055</v>
      </c>
    </row>
    <row r="66" spans="1:4" ht="17.25" customHeight="1">
      <c r="A66" s="17" t="s">
        <v>82</v>
      </c>
      <c r="B66" s="27" t="s">
        <v>83</v>
      </c>
      <c r="C66" s="19">
        <v>40000</v>
      </c>
      <c r="D66" s="18">
        <v>34070</v>
      </c>
    </row>
    <row r="67" spans="1:4" ht="17.25" customHeight="1">
      <c r="A67" s="17" t="s">
        <v>84</v>
      </c>
      <c r="B67" s="27" t="s">
        <v>85</v>
      </c>
      <c r="C67" s="19">
        <v>50000</v>
      </c>
      <c r="D67" s="18">
        <v>34070</v>
      </c>
    </row>
    <row r="68" spans="1:4" ht="17.25" customHeight="1">
      <c r="A68" s="17" t="s">
        <v>84</v>
      </c>
      <c r="B68" s="27" t="s">
        <v>86</v>
      </c>
      <c r="C68" s="19">
        <v>30000</v>
      </c>
      <c r="D68" s="18">
        <v>34070</v>
      </c>
    </row>
    <row r="69" spans="1:4" ht="17.25" customHeight="1">
      <c r="A69" s="17" t="s">
        <v>84</v>
      </c>
      <c r="B69" s="27" t="s">
        <v>87</v>
      </c>
      <c r="C69" s="19">
        <v>250000</v>
      </c>
      <c r="D69" s="18">
        <v>34070</v>
      </c>
    </row>
    <row r="70" spans="1:4" ht="17.25" customHeight="1">
      <c r="A70" s="17" t="s">
        <v>88</v>
      </c>
      <c r="B70" s="27" t="s">
        <v>89</v>
      </c>
      <c r="C70" s="19">
        <v>-405000</v>
      </c>
      <c r="D70" s="18">
        <v>34055</v>
      </c>
    </row>
    <row r="71" spans="1:4" ht="17.25" customHeight="1">
      <c r="A71" s="17" t="s">
        <v>90</v>
      </c>
      <c r="B71" s="27" t="s">
        <v>91</v>
      </c>
      <c r="C71" s="19">
        <v>100000</v>
      </c>
      <c r="D71" s="18">
        <v>34055</v>
      </c>
    </row>
    <row r="72" spans="1:4" ht="17.25" customHeight="1">
      <c r="A72" s="17" t="s">
        <v>92</v>
      </c>
      <c r="B72" s="27" t="s">
        <v>93</v>
      </c>
      <c r="C72" s="19">
        <v>4550000</v>
      </c>
      <c r="D72" s="18">
        <v>34054</v>
      </c>
    </row>
    <row r="73" spans="1:4" ht="17.25" customHeight="1">
      <c r="A73" s="30" t="s">
        <v>94</v>
      </c>
      <c r="B73" s="27" t="s">
        <v>95</v>
      </c>
      <c r="C73" s="19">
        <v>1093000</v>
      </c>
      <c r="D73" s="18">
        <v>34109</v>
      </c>
    </row>
    <row r="74" spans="1:4" ht="17.25" customHeight="1">
      <c r="A74" s="31">
        <v>37221</v>
      </c>
      <c r="B74" s="27" t="s">
        <v>96</v>
      </c>
      <c r="C74" s="19">
        <v>254000</v>
      </c>
      <c r="D74" s="18">
        <v>34108</v>
      </c>
    </row>
    <row r="75" spans="1:4" ht="17.25" customHeight="1">
      <c r="A75" s="31">
        <v>37221</v>
      </c>
      <c r="B75" s="27" t="s">
        <v>97</v>
      </c>
      <c r="C75" s="19">
        <v>824000</v>
      </c>
      <c r="D75" s="18">
        <v>34108</v>
      </c>
    </row>
    <row r="76" spans="1:4" ht="17.25" customHeight="1">
      <c r="A76" s="31">
        <v>37221</v>
      </c>
      <c r="B76" s="27" t="s">
        <v>98</v>
      </c>
      <c r="C76" s="19">
        <v>500000</v>
      </c>
      <c r="D76" s="18">
        <v>34108</v>
      </c>
    </row>
    <row r="77" spans="1:4" ht="17.25" customHeight="1">
      <c r="A77" s="31">
        <v>37222</v>
      </c>
      <c r="B77" s="27" t="s">
        <v>99</v>
      </c>
      <c r="C77" s="19">
        <v>4515000</v>
      </c>
      <c r="D77" s="18">
        <v>34108</v>
      </c>
    </row>
    <row r="78" spans="1:4" ht="17.25" customHeight="1">
      <c r="A78" s="17" t="s">
        <v>100</v>
      </c>
      <c r="B78" s="27" t="s">
        <v>101</v>
      </c>
      <c r="C78" s="19">
        <v>56000</v>
      </c>
      <c r="D78" s="18">
        <v>34070</v>
      </c>
    </row>
    <row r="79" spans="1:4" ht="17.25" customHeight="1">
      <c r="A79" s="17" t="s">
        <v>102</v>
      </c>
      <c r="B79" s="27" t="s">
        <v>103</v>
      </c>
      <c r="C79" s="19">
        <v>6000</v>
      </c>
      <c r="D79" s="18">
        <v>34070</v>
      </c>
    </row>
    <row r="80" spans="1:4" ht="17.25" customHeight="1">
      <c r="A80" s="17" t="s">
        <v>104</v>
      </c>
      <c r="B80" s="27" t="s">
        <v>105</v>
      </c>
      <c r="C80" s="19">
        <v>50000</v>
      </c>
      <c r="D80" s="18">
        <v>34070</v>
      </c>
    </row>
    <row r="81" spans="1:4" ht="17.25" customHeight="1">
      <c r="A81" s="17" t="s">
        <v>100</v>
      </c>
      <c r="B81" s="27" t="s">
        <v>85</v>
      </c>
      <c r="C81" s="19">
        <v>93000</v>
      </c>
      <c r="D81" s="18">
        <v>34070</v>
      </c>
    </row>
    <row r="82" spans="1:4" ht="17.25" customHeight="1">
      <c r="A82" s="17" t="s">
        <v>106</v>
      </c>
      <c r="B82" s="27" t="s">
        <v>107</v>
      </c>
      <c r="C82" s="19">
        <v>100000</v>
      </c>
      <c r="D82" s="18">
        <v>34055</v>
      </c>
    </row>
    <row r="83" spans="1:4" ht="17.25" customHeight="1">
      <c r="A83" s="17" t="s">
        <v>70</v>
      </c>
      <c r="B83" s="27" t="s">
        <v>108</v>
      </c>
      <c r="C83" s="19">
        <v>50000</v>
      </c>
      <c r="D83" s="18">
        <v>34053</v>
      </c>
    </row>
    <row r="84" spans="1:4" ht="17.25" customHeight="1">
      <c r="A84" s="17" t="s">
        <v>70</v>
      </c>
      <c r="B84" s="27" t="s">
        <v>109</v>
      </c>
      <c r="C84" s="19">
        <v>180000</v>
      </c>
      <c r="D84" s="18">
        <v>34053</v>
      </c>
    </row>
    <row r="85" spans="1:4" ht="17.25" customHeight="1">
      <c r="A85" s="17" t="s">
        <v>70</v>
      </c>
      <c r="B85" s="27" t="s">
        <v>110</v>
      </c>
      <c r="C85" s="19">
        <v>30000</v>
      </c>
      <c r="D85" s="18">
        <v>34070</v>
      </c>
    </row>
    <row r="86" spans="1:4" ht="17.25" customHeight="1">
      <c r="A86" s="17"/>
      <c r="B86" s="32"/>
      <c r="C86" s="19"/>
      <c r="D86" s="18"/>
    </row>
    <row r="87" spans="1:4" ht="17.25" customHeight="1">
      <c r="A87" s="17"/>
      <c r="B87" s="22" t="s">
        <v>216</v>
      </c>
      <c r="C87" s="25">
        <f>+C88+C89+C90+C91+C92+C93</f>
        <v>684822</v>
      </c>
      <c r="D87" s="18"/>
    </row>
    <row r="88" spans="1:4" ht="17.25" customHeight="1">
      <c r="A88" s="17" t="s">
        <v>111</v>
      </c>
      <c r="B88" s="27" t="s">
        <v>112</v>
      </c>
      <c r="C88" s="19">
        <v>56385</v>
      </c>
      <c r="D88" s="18">
        <v>29008</v>
      </c>
    </row>
    <row r="89" spans="1:4" ht="17.25" customHeight="1">
      <c r="A89" s="17" t="s">
        <v>113</v>
      </c>
      <c r="B89" s="27" t="s">
        <v>112</v>
      </c>
      <c r="C89" s="19">
        <v>56385</v>
      </c>
      <c r="D89" s="18">
        <v>29008</v>
      </c>
    </row>
    <row r="90" spans="1:4" ht="17.25" customHeight="1">
      <c r="A90" s="17" t="s">
        <v>114</v>
      </c>
      <c r="B90" s="27" t="s">
        <v>112</v>
      </c>
      <c r="C90" s="19">
        <v>56385</v>
      </c>
      <c r="D90" s="18">
        <v>29008</v>
      </c>
    </row>
    <row r="91" spans="1:4" ht="17.25" customHeight="1">
      <c r="A91" s="17" t="s">
        <v>115</v>
      </c>
      <c r="B91" s="27" t="s">
        <v>116</v>
      </c>
      <c r="C91" s="19">
        <v>17650</v>
      </c>
      <c r="D91" s="18">
        <v>29004</v>
      </c>
    </row>
    <row r="92" spans="1:4" ht="17.25" customHeight="1">
      <c r="A92" s="17" t="s">
        <v>117</v>
      </c>
      <c r="B92" s="27" t="s">
        <v>112</v>
      </c>
      <c r="C92" s="19">
        <v>56385</v>
      </c>
      <c r="D92" s="18">
        <v>29008</v>
      </c>
    </row>
    <row r="93" spans="1:4" ht="17.25" customHeight="1">
      <c r="A93" s="17" t="s">
        <v>102</v>
      </c>
      <c r="B93" s="27" t="s">
        <v>118</v>
      </c>
      <c r="C93" s="19">
        <v>441632</v>
      </c>
      <c r="D93" s="18">
        <v>29012</v>
      </c>
    </row>
    <row r="94" spans="1:4" ht="17.25" customHeight="1">
      <c r="A94" s="17"/>
      <c r="B94" s="27"/>
      <c r="C94" s="19"/>
      <c r="D94" s="18"/>
    </row>
    <row r="95" spans="1:4" ht="17.25" customHeight="1">
      <c r="A95" s="17"/>
      <c r="B95" s="22" t="s">
        <v>217</v>
      </c>
      <c r="C95" s="25">
        <f>SUM(C96:C110)</f>
        <v>354500</v>
      </c>
      <c r="D95" s="18"/>
    </row>
    <row r="96" spans="1:4" ht="17.25" customHeight="1">
      <c r="A96" s="17" t="s">
        <v>119</v>
      </c>
      <c r="B96" s="27" t="s">
        <v>120</v>
      </c>
      <c r="C96" s="19">
        <v>5500</v>
      </c>
      <c r="D96" s="18">
        <v>35050</v>
      </c>
    </row>
    <row r="97" spans="1:4" ht="17.25" customHeight="1">
      <c r="A97" s="17" t="s">
        <v>121</v>
      </c>
      <c r="B97" s="27" t="s">
        <v>122</v>
      </c>
      <c r="C97" s="19">
        <v>8000</v>
      </c>
      <c r="D97" s="18">
        <v>35049</v>
      </c>
    </row>
    <row r="98" spans="1:4" ht="17.25" customHeight="1">
      <c r="A98" s="17" t="s">
        <v>121</v>
      </c>
      <c r="B98" s="26" t="s">
        <v>123</v>
      </c>
      <c r="C98" s="19">
        <v>122000</v>
      </c>
      <c r="D98" s="18">
        <v>35049</v>
      </c>
    </row>
    <row r="99" spans="1:4" ht="17.25" customHeight="1">
      <c r="A99" s="17" t="s">
        <v>121</v>
      </c>
      <c r="B99" s="26" t="s">
        <v>124</v>
      </c>
      <c r="C99" s="19">
        <v>42000</v>
      </c>
      <c r="D99" s="18">
        <v>35049</v>
      </c>
    </row>
    <row r="100" spans="1:4" ht="17.25" customHeight="1">
      <c r="A100" s="17" t="s">
        <v>125</v>
      </c>
      <c r="B100" s="27" t="s">
        <v>122</v>
      </c>
      <c r="C100" s="19">
        <v>3840</v>
      </c>
      <c r="D100" s="18">
        <v>35049</v>
      </c>
    </row>
    <row r="101" spans="1:4" ht="17.25" customHeight="1">
      <c r="A101" s="17" t="s">
        <v>125</v>
      </c>
      <c r="B101" s="26" t="s">
        <v>123</v>
      </c>
      <c r="C101" s="19">
        <v>58560</v>
      </c>
      <c r="D101" s="18">
        <v>35049</v>
      </c>
    </row>
    <row r="102" spans="1:4" ht="17.25" customHeight="1">
      <c r="A102" s="17" t="s">
        <v>125</v>
      </c>
      <c r="B102" s="26" t="s">
        <v>124</v>
      </c>
      <c r="C102" s="19">
        <v>20160</v>
      </c>
      <c r="D102" s="18">
        <v>35049</v>
      </c>
    </row>
    <row r="103" spans="1:4" ht="17.25" customHeight="1">
      <c r="A103" s="17" t="s">
        <v>41</v>
      </c>
      <c r="B103" s="27" t="s">
        <v>120</v>
      </c>
      <c r="C103" s="19">
        <v>3000</v>
      </c>
      <c r="D103" s="18">
        <v>35050</v>
      </c>
    </row>
    <row r="104" spans="1:4" ht="17.25" customHeight="1">
      <c r="A104" s="17" t="s">
        <v>126</v>
      </c>
      <c r="B104" s="26" t="s">
        <v>123</v>
      </c>
      <c r="C104" s="19">
        <v>39040</v>
      </c>
      <c r="D104" s="18">
        <v>35049</v>
      </c>
    </row>
    <row r="105" spans="1:4" ht="17.25" customHeight="1">
      <c r="A105" s="17" t="s">
        <v>126</v>
      </c>
      <c r="B105" s="26" t="s">
        <v>122</v>
      </c>
      <c r="C105" s="19">
        <v>2560</v>
      </c>
      <c r="D105" s="18">
        <v>35049</v>
      </c>
    </row>
    <row r="106" spans="1:4" ht="17.25" customHeight="1">
      <c r="A106" s="17" t="s">
        <v>126</v>
      </c>
      <c r="B106" s="26" t="s">
        <v>127</v>
      </c>
      <c r="C106" s="19">
        <v>13440</v>
      </c>
      <c r="D106" s="18">
        <v>35049</v>
      </c>
    </row>
    <row r="107" spans="1:4" ht="17.25" customHeight="1">
      <c r="A107" s="17" t="s">
        <v>128</v>
      </c>
      <c r="B107" s="26" t="s">
        <v>129</v>
      </c>
      <c r="C107" s="19">
        <v>2000</v>
      </c>
      <c r="D107" s="18">
        <v>35050</v>
      </c>
    </row>
    <row r="108" spans="1:4" ht="17.25" customHeight="1">
      <c r="A108" s="17" t="s">
        <v>128</v>
      </c>
      <c r="B108" s="26" t="s">
        <v>123</v>
      </c>
      <c r="C108" s="19">
        <v>24400</v>
      </c>
      <c r="D108" s="18">
        <v>35049</v>
      </c>
    </row>
    <row r="109" spans="1:4" ht="17.25" customHeight="1">
      <c r="A109" s="17" t="s">
        <v>128</v>
      </c>
      <c r="B109" s="26" t="s">
        <v>122</v>
      </c>
      <c r="C109" s="19">
        <v>1600</v>
      </c>
      <c r="D109" s="18">
        <v>35049</v>
      </c>
    </row>
    <row r="110" spans="1:4" ht="17.25" customHeight="1">
      <c r="A110" s="17" t="s">
        <v>128</v>
      </c>
      <c r="B110" s="26" t="s">
        <v>127</v>
      </c>
      <c r="C110" s="19">
        <v>8400</v>
      </c>
      <c r="D110" s="18">
        <v>35049</v>
      </c>
    </row>
    <row r="111" spans="1:4" ht="17.25" customHeight="1">
      <c r="A111" s="17"/>
      <c r="B111" s="26"/>
      <c r="C111" s="19"/>
      <c r="D111" s="18"/>
    </row>
    <row r="112" spans="1:4" ht="17.25" customHeight="1">
      <c r="A112" s="17"/>
      <c r="B112" s="22" t="s">
        <v>130</v>
      </c>
      <c r="C112" s="25">
        <f>C113</f>
        <v>500000</v>
      </c>
      <c r="D112" s="18"/>
    </row>
    <row r="113" spans="1:4" ht="17.25" customHeight="1">
      <c r="A113" s="17" t="s">
        <v>131</v>
      </c>
      <c r="B113" s="26" t="s">
        <v>132</v>
      </c>
      <c r="C113" s="19">
        <v>500000</v>
      </c>
      <c r="D113" s="18">
        <v>7555</v>
      </c>
    </row>
    <row r="114" spans="1:4" ht="17.25" customHeight="1">
      <c r="A114" s="17"/>
      <c r="B114" s="27"/>
      <c r="C114" s="19"/>
      <c r="D114" s="18"/>
    </row>
    <row r="115" spans="1:4" ht="17.25" customHeight="1">
      <c r="A115" s="17"/>
      <c r="B115" s="22" t="s">
        <v>133</v>
      </c>
      <c r="C115" s="25">
        <f>+C116+C117</f>
        <v>482251</v>
      </c>
      <c r="D115" s="18"/>
    </row>
    <row r="116" spans="1:4" ht="17.25" customHeight="1">
      <c r="A116" s="17"/>
      <c r="B116" s="27" t="s">
        <v>134</v>
      </c>
      <c r="C116" s="19">
        <v>22000</v>
      </c>
      <c r="D116" s="18">
        <v>90190</v>
      </c>
    </row>
    <row r="117" spans="1:4" ht="17.25" customHeight="1">
      <c r="A117" s="17"/>
      <c r="B117" s="27" t="s">
        <v>135</v>
      </c>
      <c r="C117" s="19">
        <f>173784+195448+91019</f>
        <v>460251</v>
      </c>
      <c r="D117" s="18">
        <v>90104</v>
      </c>
    </row>
    <row r="118" spans="1:4" ht="17.25" customHeight="1">
      <c r="A118" s="17"/>
      <c r="B118" s="26"/>
      <c r="C118" s="19"/>
      <c r="D118" s="18"/>
    </row>
    <row r="119" spans="1:4" ht="17.25" customHeight="1">
      <c r="A119" s="17"/>
      <c r="B119" s="28" t="s">
        <v>136</v>
      </c>
      <c r="C119" s="25">
        <f>+C8+C25+C36+C40+C57+C61+C115+C87+C95+C112</f>
        <v>1388920197.91</v>
      </c>
      <c r="D119" s="17"/>
    </row>
    <row r="120" spans="1:4" ht="17.25" customHeight="1" thickBot="1">
      <c r="A120" s="33"/>
      <c r="B120" s="34"/>
      <c r="C120" s="35"/>
      <c r="D120" s="34"/>
    </row>
    <row r="121" spans="1:4" ht="16.5" customHeight="1">
      <c r="A121" s="36"/>
      <c r="B121" s="5"/>
      <c r="C121" s="5"/>
      <c r="D121" s="5"/>
    </row>
    <row r="122" spans="1:4" ht="16.5" customHeight="1">
      <c r="A122" s="36"/>
      <c r="B122" s="5"/>
      <c r="C122" s="37"/>
      <c r="D122" s="5"/>
    </row>
    <row r="123" spans="1:4" ht="16.5" customHeight="1">
      <c r="A123" s="36"/>
      <c r="B123" s="5"/>
      <c r="C123" s="5"/>
      <c r="D123" s="5"/>
    </row>
    <row r="124" spans="1:4" ht="16.5" customHeight="1">
      <c r="A124" s="36"/>
      <c r="B124" s="5"/>
      <c r="C124" s="5"/>
      <c r="D124" s="5"/>
    </row>
    <row r="125" spans="1:4" ht="16.5" customHeight="1" thickBot="1">
      <c r="A125" s="36"/>
      <c r="B125" s="5"/>
      <c r="C125" s="5"/>
      <c r="D125" s="5"/>
    </row>
    <row r="126" spans="1:4" ht="17.25" customHeight="1">
      <c r="A126" s="9"/>
      <c r="B126" s="9"/>
      <c r="C126" s="9"/>
      <c r="D126" s="9"/>
    </row>
    <row r="127" spans="1:4" ht="17.25" customHeight="1" thickBot="1">
      <c r="A127" s="11" t="s">
        <v>1</v>
      </c>
      <c r="B127" s="11" t="s">
        <v>137</v>
      </c>
      <c r="C127" s="11" t="s">
        <v>3</v>
      </c>
      <c r="D127" s="11" t="s">
        <v>4</v>
      </c>
    </row>
    <row r="128" spans="1:4" ht="17.25" customHeight="1">
      <c r="A128" s="38"/>
      <c r="B128" s="22" t="s">
        <v>138</v>
      </c>
      <c r="C128" s="25">
        <f>C129+C130+C132+C131</f>
        <v>11957000</v>
      </c>
      <c r="D128" s="38"/>
    </row>
    <row r="129" spans="1:4" ht="17.25" customHeight="1">
      <c r="A129" s="39">
        <v>37070</v>
      </c>
      <c r="B129" s="26" t="s">
        <v>7</v>
      </c>
      <c r="C129" s="19">
        <v>100000</v>
      </c>
      <c r="D129" s="40">
        <v>98076</v>
      </c>
    </row>
    <row r="130" spans="1:5" ht="17.25" customHeight="1">
      <c r="A130" s="17" t="s">
        <v>25</v>
      </c>
      <c r="B130" s="18" t="s">
        <v>7</v>
      </c>
      <c r="C130" s="19">
        <f>546800</f>
        <v>546800</v>
      </c>
      <c r="D130" s="17" t="s">
        <v>21</v>
      </c>
      <c r="E130" s="16"/>
    </row>
    <row r="131" spans="1:5" ht="17.25" customHeight="1">
      <c r="A131" s="17" t="s">
        <v>41</v>
      </c>
      <c r="B131" s="18" t="s">
        <v>7</v>
      </c>
      <c r="C131" s="19">
        <v>110200</v>
      </c>
      <c r="D131" s="17" t="s">
        <v>21</v>
      </c>
      <c r="E131" s="16"/>
    </row>
    <row r="132" spans="1:4" ht="17.25" customHeight="1">
      <c r="A132" s="41"/>
      <c r="B132" s="18" t="s">
        <v>139</v>
      </c>
      <c r="C132" s="19">
        <v>11200000</v>
      </c>
      <c r="D132" s="17">
        <v>98512</v>
      </c>
    </row>
    <row r="133" spans="1:4" ht="17.25" customHeight="1">
      <c r="A133" s="41"/>
      <c r="B133" s="42"/>
      <c r="C133" s="19"/>
      <c r="D133" s="17"/>
    </row>
    <row r="134" spans="1:4" ht="17.25" customHeight="1">
      <c r="A134" s="17"/>
      <c r="B134" s="22" t="s">
        <v>140</v>
      </c>
      <c r="C134" s="25">
        <f>C135</f>
        <v>300000</v>
      </c>
      <c r="D134" s="18"/>
    </row>
    <row r="135" spans="1:4" ht="17.25" customHeight="1">
      <c r="A135" s="17" t="s">
        <v>141</v>
      </c>
      <c r="B135" s="18" t="s">
        <v>142</v>
      </c>
      <c r="C135" s="62">
        <v>300000</v>
      </c>
      <c r="D135" s="18">
        <v>14580</v>
      </c>
    </row>
    <row r="136" spans="1:4" ht="17.25" customHeight="1">
      <c r="A136" s="17"/>
      <c r="B136" s="42"/>
      <c r="C136" s="19"/>
      <c r="D136" s="18"/>
    </row>
    <row r="137" spans="1:4" ht="17.25" customHeight="1">
      <c r="A137" s="17"/>
      <c r="B137" s="22" t="s">
        <v>143</v>
      </c>
      <c r="C137" s="25">
        <f>+C138+C140+C139</f>
        <v>36645000</v>
      </c>
      <c r="D137" s="18"/>
    </row>
    <row r="138" spans="1:4" ht="17.25" customHeight="1">
      <c r="A138" s="17" t="s">
        <v>144</v>
      </c>
      <c r="B138" s="18" t="s">
        <v>145</v>
      </c>
      <c r="C138" s="19">
        <v>1600000</v>
      </c>
      <c r="D138" s="18">
        <v>34543</v>
      </c>
    </row>
    <row r="139" spans="1:4" ht="17.25" customHeight="1">
      <c r="A139" s="17"/>
      <c r="B139" s="18" t="s">
        <v>146</v>
      </c>
      <c r="C139" s="63">
        <v>35000000</v>
      </c>
      <c r="D139" s="18">
        <v>34515</v>
      </c>
    </row>
    <row r="140" spans="1:4" ht="17.25" customHeight="1">
      <c r="A140" s="17"/>
      <c r="B140" s="18" t="s">
        <v>108</v>
      </c>
      <c r="C140" s="62">
        <v>45000</v>
      </c>
      <c r="D140" s="18">
        <v>34544</v>
      </c>
    </row>
    <row r="141" spans="1:4" ht="17.25" customHeight="1">
      <c r="A141" s="17"/>
      <c r="B141" s="32"/>
      <c r="C141" s="19"/>
      <c r="D141" s="18"/>
    </row>
    <row r="142" spans="1:4" s="43" customFormat="1" ht="17.25" customHeight="1">
      <c r="A142" s="17"/>
      <c r="B142" s="22" t="s">
        <v>48</v>
      </c>
      <c r="C142" s="25">
        <f>C144+C143</f>
        <v>10150000</v>
      </c>
      <c r="D142" s="18"/>
    </row>
    <row r="143" spans="1:4" ht="17.25" customHeight="1">
      <c r="A143" s="17" t="s">
        <v>147</v>
      </c>
      <c r="B143" s="18" t="s">
        <v>148</v>
      </c>
      <c r="C143" s="19">
        <v>10000000</v>
      </c>
      <c r="D143" s="18">
        <v>33549</v>
      </c>
    </row>
    <row r="144" spans="1:4" s="43" customFormat="1" ht="17.25" customHeight="1">
      <c r="A144" s="17"/>
      <c r="B144" s="18" t="s">
        <v>149</v>
      </c>
      <c r="C144" s="19">
        <v>150000</v>
      </c>
      <c r="D144" s="18">
        <v>33562</v>
      </c>
    </row>
    <row r="145" spans="1:4" ht="17.25" customHeight="1">
      <c r="A145" s="17"/>
      <c r="B145" s="32"/>
      <c r="C145" s="19"/>
      <c r="D145" s="18"/>
    </row>
    <row r="146" spans="1:5" ht="17.25" customHeight="1">
      <c r="A146" s="17"/>
      <c r="B146" s="22" t="s">
        <v>45</v>
      </c>
      <c r="C146" s="25">
        <f>SUM(C147:C191)</f>
        <v>234670000</v>
      </c>
      <c r="D146" s="18"/>
      <c r="E146" s="44"/>
    </row>
    <row r="147" spans="1:4" ht="17.25" customHeight="1">
      <c r="A147" s="17" t="s">
        <v>150</v>
      </c>
      <c r="B147" s="26" t="s">
        <v>151</v>
      </c>
      <c r="C147" s="19">
        <v>4760000</v>
      </c>
      <c r="D147" s="18">
        <v>17075</v>
      </c>
    </row>
    <row r="148" spans="1:4" ht="17.25" customHeight="1">
      <c r="A148" s="17" t="s">
        <v>152</v>
      </c>
      <c r="B148" s="26" t="s">
        <v>153</v>
      </c>
      <c r="C148" s="19">
        <v>5000000</v>
      </c>
      <c r="D148" s="18">
        <v>17075</v>
      </c>
    </row>
    <row r="149" spans="1:4" ht="17.25" customHeight="1">
      <c r="A149" s="17" t="s">
        <v>152</v>
      </c>
      <c r="B149" s="26" t="s">
        <v>154</v>
      </c>
      <c r="C149" s="19">
        <v>4000000</v>
      </c>
      <c r="D149" s="18">
        <v>17075</v>
      </c>
    </row>
    <row r="150" spans="1:4" ht="17.25" customHeight="1">
      <c r="A150" s="17" t="s">
        <v>152</v>
      </c>
      <c r="B150" s="26" t="s">
        <v>155</v>
      </c>
      <c r="C150" s="19">
        <v>5000000</v>
      </c>
      <c r="D150" s="18">
        <v>17075</v>
      </c>
    </row>
    <row r="151" spans="1:4" ht="17.25" customHeight="1">
      <c r="A151" s="17" t="s">
        <v>152</v>
      </c>
      <c r="B151" s="26" t="s">
        <v>156</v>
      </c>
      <c r="C151" s="19">
        <v>2000000</v>
      </c>
      <c r="D151" s="18">
        <v>17075</v>
      </c>
    </row>
    <row r="152" spans="1:4" ht="17.25" customHeight="1">
      <c r="A152" s="17" t="s">
        <v>152</v>
      </c>
      <c r="B152" s="26" t="s">
        <v>157</v>
      </c>
      <c r="C152" s="19">
        <v>4000000</v>
      </c>
      <c r="D152" s="18">
        <v>17075</v>
      </c>
    </row>
    <row r="153" spans="1:4" ht="17.25" customHeight="1">
      <c r="A153" s="17" t="s">
        <v>152</v>
      </c>
      <c r="B153" s="26" t="s">
        <v>158</v>
      </c>
      <c r="C153" s="19">
        <v>4000000</v>
      </c>
      <c r="D153" s="18">
        <v>17075</v>
      </c>
    </row>
    <row r="154" spans="1:4" ht="17.25" customHeight="1">
      <c r="A154" s="17" t="s">
        <v>147</v>
      </c>
      <c r="B154" s="26" t="s">
        <v>159</v>
      </c>
      <c r="C154" s="19">
        <v>4280000</v>
      </c>
      <c r="D154" s="18">
        <v>17075</v>
      </c>
    </row>
    <row r="155" spans="1:4" ht="17.25" customHeight="1">
      <c r="A155" s="17" t="s">
        <v>147</v>
      </c>
      <c r="B155" s="59" t="s">
        <v>160</v>
      </c>
      <c r="C155" s="19">
        <v>3000000</v>
      </c>
      <c r="D155" s="18">
        <v>17075</v>
      </c>
    </row>
    <row r="156" spans="1:4" ht="17.25" customHeight="1">
      <c r="A156" s="17" t="s">
        <v>161</v>
      </c>
      <c r="B156" s="45" t="s">
        <v>162</v>
      </c>
      <c r="C156" s="61">
        <v>3000000</v>
      </c>
      <c r="D156" s="18">
        <v>17075</v>
      </c>
    </row>
    <row r="157" spans="1:4" ht="17.25" customHeight="1">
      <c r="A157" s="17" t="s">
        <v>161</v>
      </c>
      <c r="B157" s="60" t="s">
        <v>163</v>
      </c>
      <c r="C157" s="19">
        <v>5320000</v>
      </c>
      <c r="D157" s="18">
        <v>17075</v>
      </c>
    </row>
    <row r="158" spans="1:4" ht="17.25" customHeight="1">
      <c r="A158" s="17" t="s">
        <v>161</v>
      </c>
      <c r="B158" s="60" t="s">
        <v>158</v>
      </c>
      <c r="C158" s="19">
        <v>3480000</v>
      </c>
      <c r="D158" s="18">
        <v>17075</v>
      </c>
    </row>
    <row r="159" spans="1:4" ht="17.25" customHeight="1">
      <c r="A159" s="17" t="s">
        <v>161</v>
      </c>
      <c r="B159" s="60" t="s">
        <v>154</v>
      </c>
      <c r="C159" s="19">
        <v>3000000</v>
      </c>
      <c r="D159" s="18">
        <v>17075</v>
      </c>
    </row>
    <row r="160" spans="1:4" ht="17.25" customHeight="1">
      <c r="A160" s="17" t="s">
        <v>161</v>
      </c>
      <c r="B160" s="60" t="s">
        <v>155</v>
      </c>
      <c r="C160" s="19">
        <v>10000000</v>
      </c>
      <c r="D160" s="18">
        <v>17075</v>
      </c>
    </row>
    <row r="161" spans="1:4" ht="17.25" customHeight="1">
      <c r="A161" s="17" t="s">
        <v>115</v>
      </c>
      <c r="B161" s="45" t="s">
        <v>164</v>
      </c>
      <c r="C161" s="61">
        <v>5280000</v>
      </c>
      <c r="D161" s="18">
        <v>17075</v>
      </c>
    </row>
    <row r="162" spans="1:4" ht="17.25" customHeight="1">
      <c r="A162" s="17" t="s">
        <v>115</v>
      </c>
      <c r="B162" s="60" t="s">
        <v>157</v>
      </c>
      <c r="C162" s="19">
        <v>3000000</v>
      </c>
      <c r="D162" s="18">
        <v>17075</v>
      </c>
    </row>
    <row r="163" spans="1:4" ht="17.25" customHeight="1">
      <c r="A163" s="17" t="s">
        <v>115</v>
      </c>
      <c r="B163" s="45" t="s">
        <v>165</v>
      </c>
      <c r="C163" s="61">
        <v>3000000</v>
      </c>
      <c r="D163" s="18">
        <v>17075</v>
      </c>
    </row>
    <row r="164" spans="1:4" ht="17.25" customHeight="1">
      <c r="A164" s="17" t="s">
        <v>115</v>
      </c>
      <c r="B164" s="45" t="s">
        <v>166</v>
      </c>
      <c r="C164" s="61">
        <v>6840000</v>
      </c>
      <c r="D164" s="18">
        <v>17075</v>
      </c>
    </row>
    <row r="165" spans="1:4" ht="17.25" customHeight="1">
      <c r="A165" s="17" t="s">
        <v>167</v>
      </c>
      <c r="B165" s="60" t="s">
        <v>168</v>
      </c>
      <c r="C165" s="19">
        <v>11200000</v>
      </c>
      <c r="D165" s="18">
        <v>17075</v>
      </c>
    </row>
    <row r="166" spans="1:5" ht="17.25" customHeight="1">
      <c r="A166" s="17" t="s">
        <v>117</v>
      </c>
      <c r="B166" s="45" t="s">
        <v>169</v>
      </c>
      <c r="C166" s="61">
        <v>8280000</v>
      </c>
      <c r="D166" s="18">
        <v>17075</v>
      </c>
      <c r="E166" s="16"/>
    </row>
    <row r="167" spans="1:5" ht="17.25" customHeight="1">
      <c r="A167" s="17"/>
      <c r="B167" s="60" t="s">
        <v>170</v>
      </c>
      <c r="C167" s="19">
        <v>10500000</v>
      </c>
      <c r="D167" s="18">
        <v>17040</v>
      </c>
      <c r="E167" s="16"/>
    </row>
    <row r="168" spans="1:4" ht="17.25" customHeight="1">
      <c r="A168" s="17"/>
      <c r="B168" s="60" t="s">
        <v>171</v>
      </c>
      <c r="C168" s="19">
        <v>8400000</v>
      </c>
      <c r="D168" s="18">
        <v>17040</v>
      </c>
    </row>
    <row r="169" spans="1:4" ht="17.25" customHeight="1">
      <c r="A169" s="17"/>
      <c r="B169" s="18" t="s">
        <v>172</v>
      </c>
      <c r="C169" s="19">
        <v>850000</v>
      </c>
      <c r="D169" s="18">
        <v>17075</v>
      </c>
    </row>
    <row r="170" spans="1:4" ht="17.25" customHeight="1">
      <c r="A170" s="17"/>
      <c r="B170" s="18" t="s">
        <v>173</v>
      </c>
      <c r="C170" s="19">
        <v>1000000</v>
      </c>
      <c r="D170" s="18">
        <v>17075</v>
      </c>
    </row>
    <row r="171" spans="1:4" ht="17.25" customHeight="1">
      <c r="A171" s="17"/>
      <c r="B171" s="18" t="s">
        <v>174</v>
      </c>
      <c r="C171" s="19">
        <v>680000</v>
      </c>
      <c r="D171" s="18">
        <v>17075</v>
      </c>
    </row>
    <row r="172" spans="1:4" ht="17.25" customHeight="1">
      <c r="A172" s="17"/>
      <c r="B172" s="18" t="s">
        <v>175</v>
      </c>
      <c r="C172" s="19">
        <v>1850000</v>
      </c>
      <c r="D172" s="18">
        <v>17075</v>
      </c>
    </row>
    <row r="173" spans="1:4" ht="17.25" customHeight="1">
      <c r="A173" s="17"/>
      <c r="B173" s="18" t="s">
        <v>176</v>
      </c>
      <c r="C173" s="19">
        <v>4760000</v>
      </c>
      <c r="D173" s="18">
        <v>17075</v>
      </c>
    </row>
    <row r="174" spans="1:4" ht="17.25" customHeight="1">
      <c r="A174" s="17"/>
      <c r="B174" s="18" t="s">
        <v>177</v>
      </c>
      <c r="C174" s="19">
        <v>1000000</v>
      </c>
      <c r="D174" s="18">
        <v>17075</v>
      </c>
    </row>
    <row r="175" spans="1:4" ht="17.25" customHeight="1">
      <c r="A175" s="17"/>
      <c r="B175" s="18" t="s">
        <v>178</v>
      </c>
      <c r="C175" s="19">
        <v>8500000</v>
      </c>
      <c r="D175" s="18">
        <v>17075</v>
      </c>
    </row>
    <row r="176" spans="1:4" ht="17.25" customHeight="1">
      <c r="A176" s="17"/>
      <c r="B176" s="18" t="s">
        <v>179</v>
      </c>
      <c r="C176" s="19">
        <v>6000000</v>
      </c>
      <c r="D176" s="18">
        <v>17075</v>
      </c>
    </row>
    <row r="177" spans="1:4" ht="17.25" customHeight="1">
      <c r="A177" s="17"/>
      <c r="B177" s="18" t="s">
        <v>180</v>
      </c>
      <c r="C177" s="19">
        <v>6680000</v>
      </c>
      <c r="D177" s="18">
        <v>17075</v>
      </c>
    </row>
    <row r="178" spans="1:4" ht="17.25" customHeight="1">
      <c r="A178" s="17"/>
      <c r="B178" s="18" t="s">
        <v>181</v>
      </c>
      <c r="C178" s="19">
        <v>6040000</v>
      </c>
      <c r="D178" s="18">
        <v>17075</v>
      </c>
    </row>
    <row r="179" spans="1:4" ht="17.25" customHeight="1">
      <c r="A179" s="17"/>
      <c r="B179" s="18" t="s">
        <v>182</v>
      </c>
      <c r="C179" s="19">
        <v>1460000</v>
      </c>
      <c r="D179" s="18">
        <v>17075</v>
      </c>
    </row>
    <row r="180" spans="1:4" ht="17.25" customHeight="1">
      <c r="A180" s="17"/>
      <c r="B180" s="18" t="s">
        <v>183</v>
      </c>
      <c r="C180" s="19">
        <f>6000000+9000000</f>
        <v>15000000</v>
      </c>
      <c r="D180" s="18">
        <v>17040</v>
      </c>
    </row>
    <row r="181" spans="1:4" ht="17.25" customHeight="1">
      <c r="A181" s="17"/>
      <c r="B181" s="18" t="s">
        <v>184</v>
      </c>
      <c r="C181" s="19">
        <v>8200000</v>
      </c>
      <c r="D181" s="18">
        <v>17075</v>
      </c>
    </row>
    <row r="182" spans="1:4" ht="17.25" customHeight="1">
      <c r="A182" s="17"/>
      <c r="B182" s="18" t="s">
        <v>185</v>
      </c>
      <c r="C182" s="19">
        <v>1440000</v>
      </c>
      <c r="D182" s="18">
        <v>17075</v>
      </c>
    </row>
    <row r="183" spans="1:4" ht="17.25" customHeight="1">
      <c r="A183" s="17"/>
      <c r="B183" s="18" t="s">
        <v>186</v>
      </c>
      <c r="C183" s="19">
        <v>2560000</v>
      </c>
      <c r="D183" s="18">
        <v>17075</v>
      </c>
    </row>
    <row r="184" spans="1:4" ht="17.25" customHeight="1">
      <c r="A184" s="17"/>
      <c r="B184" s="18" t="s">
        <v>187</v>
      </c>
      <c r="C184" s="19">
        <v>1320000</v>
      </c>
      <c r="D184" s="18">
        <v>17075</v>
      </c>
    </row>
    <row r="185" spans="1:4" ht="17.25" customHeight="1">
      <c r="A185" s="17"/>
      <c r="B185" s="18" t="s">
        <v>188</v>
      </c>
      <c r="C185" s="19">
        <v>1550000</v>
      </c>
      <c r="D185" s="18">
        <v>17075</v>
      </c>
    </row>
    <row r="186" spans="1:4" ht="17.25" customHeight="1">
      <c r="A186" s="17"/>
      <c r="B186" s="18" t="s">
        <v>189</v>
      </c>
      <c r="C186" s="19">
        <v>12600000</v>
      </c>
      <c r="D186" s="18">
        <v>17040</v>
      </c>
    </row>
    <row r="187" spans="1:4" ht="17.25" customHeight="1">
      <c r="A187" s="17"/>
      <c r="B187" s="18" t="s">
        <v>190</v>
      </c>
      <c r="C187" s="19">
        <v>12500000</v>
      </c>
      <c r="D187" s="18">
        <v>17075</v>
      </c>
    </row>
    <row r="188" spans="1:4" ht="17.25" customHeight="1">
      <c r="A188" s="17"/>
      <c r="B188" s="18" t="s">
        <v>191</v>
      </c>
      <c r="C188" s="19">
        <v>7500000</v>
      </c>
      <c r="D188" s="18">
        <v>17075</v>
      </c>
    </row>
    <row r="189" spans="1:4" ht="17.25" customHeight="1">
      <c r="A189" s="17"/>
      <c r="B189" s="18" t="s">
        <v>192</v>
      </c>
      <c r="C189" s="19">
        <v>4880000</v>
      </c>
      <c r="D189" s="18">
        <v>17075</v>
      </c>
    </row>
    <row r="190" spans="1:4" ht="17.25" customHeight="1">
      <c r="A190" s="17"/>
      <c r="B190" s="18" t="s">
        <v>193</v>
      </c>
      <c r="C190" s="19">
        <v>3360000</v>
      </c>
      <c r="D190" s="18">
        <v>17075</v>
      </c>
    </row>
    <row r="191" spans="1:4" ht="17.25" customHeight="1">
      <c r="A191" s="17"/>
      <c r="B191" s="18" t="s">
        <v>194</v>
      </c>
      <c r="C191" s="19">
        <v>7600000</v>
      </c>
      <c r="D191" s="18">
        <v>17075</v>
      </c>
    </row>
    <row r="192" spans="1:4" ht="17.25" customHeight="1">
      <c r="A192" s="17"/>
      <c r="B192" s="18"/>
      <c r="C192" s="19"/>
      <c r="D192" s="18"/>
    </row>
    <row r="193" spans="1:4" ht="17.25" customHeight="1">
      <c r="A193" s="17"/>
      <c r="B193" s="22" t="s">
        <v>195</v>
      </c>
      <c r="C193" s="25">
        <f>+C194+C195+C196+C197</f>
        <v>1607000</v>
      </c>
      <c r="D193" s="18"/>
    </row>
    <row r="194" spans="1:4" ht="17.25" customHeight="1">
      <c r="A194" s="17"/>
      <c r="B194" s="18" t="s">
        <v>218</v>
      </c>
      <c r="C194" s="19">
        <v>1400000</v>
      </c>
      <c r="D194" s="18">
        <v>22094</v>
      </c>
    </row>
    <row r="195" spans="1:4" ht="17.25" customHeight="1">
      <c r="A195" s="17"/>
      <c r="B195" s="18" t="s">
        <v>196</v>
      </c>
      <c r="C195" s="19">
        <v>85000</v>
      </c>
      <c r="D195" s="18">
        <v>22094</v>
      </c>
    </row>
    <row r="196" spans="1:4" ht="17.25" customHeight="1">
      <c r="A196" s="17"/>
      <c r="B196" s="18" t="s">
        <v>197</v>
      </c>
      <c r="C196" s="19">
        <v>60000</v>
      </c>
      <c r="D196" s="18">
        <v>22094</v>
      </c>
    </row>
    <row r="197" spans="1:4" ht="17.25" customHeight="1">
      <c r="A197" s="17"/>
      <c r="B197" s="18" t="s">
        <v>198</v>
      </c>
      <c r="C197" s="19">
        <v>62000</v>
      </c>
      <c r="D197" s="18">
        <v>22094</v>
      </c>
    </row>
    <row r="198" spans="1:4" ht="17.25" customHeight="1">
      <c r="A198" s="17"/>
      <c r="B198" s="18"/>
      <c r="C198" s="19"/>
      <c r="D198" s="18"/>
    </row>
    <row r="199" spans="1:4" ht="17.25" customHeight="1">
      <c r="A199" s="17"/>
      <c r="B199" s="22" t="s">
        <v>199</v>
      </c>
      <c r="C199" s="25">
        <f>+C200+C202+C201</f>
        <v>21780000</v>
      </c>
      <c r="D199" s="18"/>
    </row>
    <row r="200" spans="1:4" ht="17.25" customHeight="1">
      <c r="A200" s="17"/>
      <c r="B200" s="26" t="s">
        <v>200</v>
      </c>
      <c r="C200" s="19">
        <v>12500000</v>
      </c>
      <c r="D200" s="18">
        <v>92560</v>
      </c>
    </row>
    <row r="201" spans="1:4" ht="17.25" customHeight="1">
      <c r="A201" s="17"/>
      <c r="B201" s="26" t="s">
        <v>201</v>
      </c>
      <c r="C201" s="19">
        <v>3520000</v>
      </c>
      <c r="D201" s="18">
        <v>92559</v>
      </c>
    </row>
    <row r="202" spans="1:4" ht="17.25" customHeight="1">
      <c r="A202" s="17"/>
      <c r="B202" s="26" t="s">
        <v>202</v>
      </c>
      <c r="C202" s="19">
        <v>5760000</v>
      </c>
      <c r="D202" s="18">
        <v>92559</v>
      </c>
    </row>
    <row r="203" spans="1:4" ht="17.25" customHeight="1">
      <c r="A203" s="17"/>
      <c r="B203" s="26"/>
      <c r="C203" s="19"/>
      <c r="D203" s="18"/>
    </row>
    <row r="204" spans="1:4" ht="17.25" customHeight="1">
      <c r="A204" s="21"/>
      <c r="B204" s="22" t="s">
        <v>133</v>
      </c>
      <c r="C204" s="25">
        <f>SUM(C205:C206)</f>
        <v>124900</v>
      </c>
      <c r="D204" s="18"/>
    </row>
    <row r="205" spans="1:4" ht="17.25" customHeight="1">
      <c r="A205" s="17" t="s">
        <v>203</v>
      </c>
      <c r="B205" s="26" t="s">
        <v>204</v>
      </c>
      <c r="C205" s="19">
        <v>54900</v>
      </c>
      <c r="D205" s="18">
        <v>90190</v>
      </c>
    </row>
    <row r="206" spans="1:4" ht="17.25" customHeight="1">
      <c r="A206" s="17" t="s">
        <v>203</v>
      </c>
      <c r="B206" s="18" t="s">
        <v>205</v>
      </c>
      <c r="C206" s="19">
        <v>70000</v>
      </c>
      <c r="D206" s="18">
        <v>90190</v>
      </c>
    </row>
    <row r="207" spans="1:4" ht="17.25" customHeight="1">
      <c r="A207" s="17"/>
      <c r="B207" s="26"/>
      <c r="C207" s="19"/>
      <c r="D207" s="18"/>
    </row>
    <row r="208" spans="1:4" ht="17.25" customHeight="1">
      <c r="A208" s="17"/>
      <c r="B208" s="28" t="s">
        <v>206</v>
      </c>
      <c r="C208" s="25">
        <f>+C128+C134+C137+C142+C146+C193+C199+C204</f>
        <v>317233900</v>
      </c>
      <c r="D208" s="17"/>
    </row>
    <row r="209" spans="1:4" ht="17.25" customHeight="1" thickBot="1">
      <c r="A209" s="33"/>
      <c r="B209" s="34"/>
      <c r="C209" s="34"/>
      <c r="D209" s="34"/>
    </row>
    <row r="210" ht="16.5" customHeight="1"/>
    <row r="211" spans="1:4" ht="16.5" customHeight="1" thickBot="1">
      <c r="A211" s="46"/>
      <c r="B211" s="7"/>
      <c r="C211" s="7"/>
      <c r="D211" s="47"/>
    </row>
    <row r="212" spans="1:4" ht="17.25" customHeight="1">
      <c r="A212" s="48"/>
      <c r="B212" s="49"/>
      <c r="C212" s="9"/>
      <c r="D212" s="50"/>
    </row>
    <row r="213" spans="1:4" ht="17.25" customHeight="1" thickBot="1">
      <c r="A213" s="48"/>
      <c r="B213" s="11" t="s">
        <v>207</v>
      </c>
      <c r="C213" s="11" t="s">
        <v>3</v>
      </c>
      <c r="D213" s="50"/>
    </row>
    <row r="214" spans="1:4" ht="17.25" customHeight="1">
      <c r="A214" s="48"/>
      <c r="B214" s="48"/>
      <c r="C214" s="51"/>
      <c r="D214" s="50"/>
    </row>
    <row r="215" spans="1:4" ht="17.25" customHeight="1">
      <c r="A215" s="52"/>
      <c r="B215" s="53" t="s">
        <v>208</v>
      </c>
      <c r="C215" s="19">
        <f>C119</f>
        <v>1388920197.91</v>
      </c>
      <c r="D215" s="54"/>
    </row>
    <row r="216" spans="1:4" ht="17.25" customHeight="1">
      <c r="A216" s="55"/>
      <c r="B216" s="53" t="s">
        <v>209</v>
      </c>
      <c r="C216" s="19">
        <f>C208</f>
        <v>317233900</v>
      </c>
      <c r="D216" s="56"/>
    </row>
    <row r="217" spans="1:4" ht="17.25" customHeight="1">
      <c r="A217" s="55"/>
      <c r="B217" s="53"/>
      <c r="C217" s="19"/>
      <c r="D217" s="56"/>
    </row>
    <row r="218" spans="1:5" ht="17.25" customHeight="1">
      <c r="A218" s="55"/>
      <c r="B218" s="57" t="s">
        <v>210</v>
      </c>
      <c r="C218" s="25">
        <f>SUM(C215:C216)</f>
        <v>1706154097.91</v>
      </c>
      <c r="D218" s="56"/>
      <c r="E218" s="16"/>
    </row>
    <row r="219" spans="1:5" ht="17.25" customHeight="1" thickBot="1">
      <c r="A219" s="52"/>
      <c r="B219" s="58"/>
      <c r="C219" s="34"/>
      <c r="D219" s="54"/>
      <c r="E219" s="16"/>
    </row>
    <row r="220" spans="1:4" ht="16.5" customHeight="1">
      <c r="A220" s="5"/>
      <c r="D220" s="5"/>
    </row>
    <row r="221" spans="1:4" ht="16.5" customHeight="1">
      <c r="A221" s="5"/>
      <c r="B221" s="43" t="s">
        <v>211</v>
      </c>
      <c r="D221" s="5"/>
    </row>
    <row r="222" spans="1:4" ht="16.5" customHeight="1">
      <c r="A222" s="5"/>
      <c r="B222" s="43" t="s">
        <v>212</v>
      </c>
      <c r="D222" s="5"/>
    </row>
    <row r="223" spans="1:4" ht="16.5" customHeight="1">
      <c r="A223" s="5"/>
      <c r="B223" s="43" t="s">
        <v>213</v>
      </c>
      <c r="D223" s="5"/>
    </row>
    <row r="224" spans="1:4" ht="16.5" customHeight="1">
      <c r="A224" s="5"/>
      <c r="D224" s="5"/>
    </row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</sheetData>
  <mergeCells count="1">
    <mergeCell ref="A4:C4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MMB</cp:lastModifiedBy>
  <cp:lastPrinted>2002-04-05T08:02:09Z</cp:lastPrinted>
  <dcterms:created xsi:type="dcterms:W3CDTF">2002-03-07T14:44:50Z</dcterms:created>
  <dcterms:modified xsi:type="dcterms:W3CDTF">2002-05-02T08:06:54Z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