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Čerpání_KV_2002" sheetId="1" r:id="rId1"/>
  </sheets>
  <definedNames>
    <definedName name="_xlnm.Print_Titles" localSheetId="0">'Čerpání_KV_2002'!$1:$2</definedName>
    <definedName name="_xlnm.Print_Area" localSheetId="0">'Čerpání_KV_2002'!$B$1:$T$873</definedName>
  </definedNames>
  <calcPr fullCalcOnLoad="1"/>
</workbook>
</file>

<file path=xl/sharedStrings.xml><?xml version="1.0" encoding="utf-8"?>
<sst xmlns="http://schemas.openxmlformats.org/spreadsheetml/2006/main" count="1533" uniqueCount="810">
  <si>
    <t>3322 Celkem Zachování a obnova kulturních památek</t>
  </si>
  <si>
    <t>4291Celkem Kruhový objezd Hlavní - Veslařská II.</t>
  </si>
  <si>
    <t>4342 Celkem T. Novákové - Objekt komunikace</t>
  </si>
  <si>
    <t>Hoblíkova - rekonstrukce vodovodu</t>
  </si>
  <si>
    <t xml:space="preserve">Hoblíkova - rekonstrukce vodovodu </t>
  </si>
  <si>
    <t>4676 Cekem Hoblíkova - rekonstrukce vodovodu</t>
  </si>
  <si>
    <t>Dostavba Aeskulap</t>
  </si>
  <si>
    <t>4991 Celkem Dostavba Aeskulap</t>
  </si>
  <si>
    <t>Výstavba nájem. bytů Brno - Medlánky v Újezdech II.etapa</t>
  </si>
  <si>
    <t>4992 Celkem Výstavba nájem. Bytů Brno - Medlánky v Újezdech II. etapa</t>
  </si>
  <si>
    <t>4551 Celkem Rozšíření ul.Chlumy</t>
  </si>
  <si>
    <t>4562 Celkem Přemístění zastávky autobusů ul. Žilkova</t>
  </si>
  <si>
    <t>3002 Celkem DPmB a.s. - fin. tran. do ost. kapit. fondů - autob. a tramv.</t>
  </si>
  <si>
    <t>Demlova - rekonstrukce vodovodu</t>
  </si>
  <si>
    <t>4657 Celkem Demlova - rekonstrukce vodovodu</t>
  </si>
  <si>
    <t>Bosonohy - rek. dešť. kanalizace, l. etapa</t>
  </si>
  <si>
    <t>4481 Celkem Bosonohy - rek. dešť. kanalizace, l. etapa</t>
  </si>
  <si>
    <t>4670 Celkem Kmenová stoka E, EI, AI - kalibrace a verifikace</t>
  </si>
  <si>
    <t>4671 Celkem Kmenová stoka A - kalibrace a verifikace</t>
  </si>
  <si>
    <t>4672 Celkem Příprava podkladů pro zpracování generelu kmenové stoky F</t>
  </si>
  <si>
    <t>4673 Celkem ČOV Modřice - technologie pro hygienizaci kalů</t>
  </si>
  <si>
    <t>4674 Celkem Spirkova - rekonstrukce kanalizace</t>
  </si>
  <si>
    <t>4675 Celkem Monitoring dešťových srážek</t>
  </si>
  <si>
    <t>3419 Celkem Tělovýchovná činnost j.n.</t>
  </si>
  <si>
    <t>3522 Celkem Ostatní nemocnice</t>
  </si>
  <si>
    <t>3632 Celkem Pohřebnictví</t>
  </si>
  <si>
    <t>3633 Celkem Výstavba a údržba místních inženýrských sítí</t>
  </si>
  <si>
    <t>3639 Celkem Komunální služby a územní rozvoj</t>
  </si>
  <si>
    <t>3725 Celkem Využívání a zneškodňování komunálních odpadů</t>
  </si>
  <si>
    <t>3732 Celkem Dekontaminace znečištěných území</t>
  </si>
  <si>
    <t>3741 Celkem Ochrana druhů a stanovišť</t>
  </si>
  <si>
    <t>3742 Celkem Chráněné části přírody</t>
  </si>
  <si>
    <t>4312 Celkem Domovy - penziony pro důchodce a pro zdrav. post. občany</t>
  </si>
  <si>
    <t>4313 Celkem Sociální ústavy pro zdravotně postiž. mládež vč. diagn. ústavů</t>
  </si>
  <si>
    <t>4314 Celkem Pečovatelská služba</t>
  </si>
  <si>
    <t>4316 Celkem Domovy důchodců</t>
  </si>
  <si>
    <t>4341 Celkem Soc. pomoc osobám  v hmot. nouzi a obč. soc. nepřízpůsobivým</t>
  </si>
  <si>
    <t>4349 Celkem Sociální péče a pomoc ost. skup. obyvatelstva j.n.</t>
  </si>
  <si>
    <t>4339 Celkem Soc. pomoc rodině a manželství j.n.</t>
  </si>
  <si>
    <t>5311 Celkem Bezpečnost a veřejný pořádek</t>
  </si>
  <si>
    <t>6171 Celkem Činnost místní správy</t>
  </si>
  <si>
    <t>6211 Celkem Archivní činnost</t>
  </si>
  <si>
    <t>6409 Celkem Ostatní činnosti j.n.</t>
  </si>
  <si>
    <t>Lesní hosp. plán Lesního hospod. celku LmBrna</t>
  </si>
  <si>
    <t>OŠMT MMB - strojní investice</t>
  </si>
  <si>
    <t>3007 Celkem OŠMT MMB - strojní investice</t>
  </si>
  <si>
    <t>Lázně města Brna - mycí automat</t>
  </si>
  <si>
    <t>3007 Celkem Lázně města Brna - mycí automat</t>
  </si>
  <si>
    <t>Starez - strojní investice</t>
  </si>
  <si>
    <t>Kruhový objezd Hlavní - Veslařská II.</t>
  </si>
  <si>
    <t>T. Novákové - Objekt komunikace</t>
  </si>
  <si>
    <t>DPmB a.s.</t>
  </si>
  <si>
    <t>Monitoring dešťových srážek</t>
  </si>
  <si>
    <t>Dobudování opatření pro bezp. migraci obojživ. Žebětín</t>
  </si>
  <si>
    <t>4879 Dobudování opatření pro bezp. migraci obojž. Žebětín</t>
  </si>
  <si>
    <t>Vnitroblok Ptašínského - Kabátníkova, garáže</t>
  </si>
  <si>
    <t>4711 Vnitroblok Ptašínského - Kabátníkova, garáže</t>
  </si>
  <si>
    <t>3007 Celkem Starez - strojní investice</t>
  </si>
  <si>
    <t>SZZ II - strojní investice</t>
  </si>
  <si>
    <t>3004 Celkem SZZ II - strojní investice</t>
  </si>
  <si>
    <t>CDOZS - strojní investice</t>
  </si>
  <si>
    <t>3004 Celkem  CDOZS - strojní investice</t>
  </si>
  <si>
    <t>Nemocnice milosrdných bratří - strojní investice</t>
  </si>
  <si>
    <t>3004 Celkem Nemocnice milosrdných bratří - strojní investice</t>
  </si>
  <si>
    <t>Správa hřbitovů města Brna - strojní investice</t>
  </si>
  <si>
    <t>3001 Celkem Správa hřbitovů města Brna - strojní investice</t>
  </si>
  <si>
    <t>ZOO města Brna - strojní investice</t>
  </si>
  <si>
    <t>3001 Celkem ZOO města Brna - strojní investice</t>
  </si>
  <si>
    <t>Veřejná zeleň města Brna - strojní investice</t>
  </si>
  <si>
    <t>3001 Celkem Veřejná zeleň města Brna - strojní investice</t>
  </si>
  <si>
    <t>DPD Okružní - strojní invetice</t>
  </si>
  <si>
    <t>3005 Celkem  DPD Okružní - strojní invetice</t>
  </si>
  <si>
    <t>DPD Podpěrova - strojní investice</t>
  </si>
  <si>
    <t>3005 Celkem  DPD Podpěrova - strojní investice</t>
  </si>
  <si>
    <t>DPD Foltýnova - strojní investice</t>
  </si>
  <si>
    <t>3005 Celkem DPD Foltýnova - strojní investice</t>
  </si>
  <si>
    <t>DPD Vychodilova - strojní investice</t>
  </si>
  <si>
    <t>3005 Celkem DPD Vychodilova - strojní investice</t>
  </si>
  <si>
    <t>ÚSP Ostrá - strojní investice</t>
  </si>
  <si>
    <t>3005 Celkem  ÚSP Ostrá - strojní investice</t>
  </si>
  <si>
    <t>DD Kociánka - strojní investice</t>
  </si>
  <si>
    <t>3005 Celkem DD Kociánka - strojní investice</t>
  </si>
  <si>
    <t>DD Věstonická - strojní investice</t>
  </si>
  <si>
    <t>3005 Celkem DD Věstonická - strojní investice</t>
  </si>
  <si>
    <t>DD Nopova - strojní investice</t>
  </si>
  <si>
    <t>3005 Celkem DD Nopova - strojní investice</t>
  </si>
  <si>
    <t>DD Kosmonautů - strojní investice</t>
  </si>
  <si>
    <t>3005 Celkem  DD Kosmonautů - strojní investice</t>
  </si>
  <si>
    <t>3005 Celkem OSP MMB - strojníá investice</t>
  </si>
  <si>
    <t>Městská policie - stroje, přístroje a zařízení</t>
  </si>
  <si>
    <t>Městská policie - dopravní prostředky</t>
  </si>
  <si>
    <t>Městská policie - projektová dokumentace</t>
  </si>
  <si>
    <t>OVV MMB - stroje, přístroje a zařízení</t>
  </si>
  <si>
    <t>OVV MMB - dopravní prostředky</t>
  </si>
  <si>
    <t>OI</t>
  </si>
  <si>
    <t>BKOM</t>
  </si>
  <si>
    <t>MČ Brno - střed</t>
  </si>
  <si>
    <t>MČ Líšeň</t>
  </si>
  <si>
    <t>BVaK</t>
  </si>
  <si>
    <t>MČ Brno - sever</t>
  </si>
  <si>
    <t>MČ Žebětín</t>
  </si>
  <si>
    <t>PHARE</t>
  </si>
  <si>
    <t>MČ Bosonohy</t>
  </si>
  <si>
    <t>Pokladní přepážka OD MMB č. 3</t>
  </si>
  <si>
    <t>3479 Celkem Pokladní přepážka OD MMB č. 3</t>
  </si>
  <si>
    <t>Promítnutí odpisů z VHČ do rozpočtu města</t>
  </si>
  <si>
    <t>5000 Celkem Promítnutí odpisů z VHČ do rozpočtu města</t>
  </si>
  <si>
    <t>MČ Maloměřice</t>
  </si>
  <si>
    <t>OŠMT</t>
  </si>
  <si>
    <t>3006 Celkem Hvězdárna a planetárium M. Koperníka - strojní inv.</t>
  </si>
  <si>
    <t>OK</t>
  </si>
  <si>
    <t>NMB</t>
  </si>
  <si>
    <t>MČ Komín</t>
  </si>
  <si>
    <t>MO</t>
  </si>
  <si>
    <t>Výkupy pozemků pro MO a OD</t>
  </si>
  <si>
    <t>4915 Celkem Výkupy pozemků pro MO a OD</t>
  </si>
  <si>
    <t>BO</t>
  </si>
  <si>
    <t>VZmB</t>
  </si>
  <si>
    <t>OSP</t>
  </si>
  <si>
    <t>4720 Celkem Výst. DD Mikuláškovo n., Brno - St. Lískovec (50:50)</t>
  </si>
  <si>
    <t>OSP MMB - strojní investice</t>
  </si>
  <si>
    <t>MP - programové vybavení</t>
  </si>
  <si>
    <t>MP</t>
  </si>
  <si>
    <t>OVV</t>
  </si>
  <si>
    <t>OMI</t>
  </si>
  <si>
    <t>MÚK Hradecká - Purkyňova - rampy, II. etapa</t>
  </si>
  <si>
    <t>4275 Celkem MÚK Hradecká - Purkyňova - rampy, II. etapa</t>
  </si>
  <si>
    <t>Městská tramvajová  rychlodráha sever - jih</t>
  </si>
  <si>
    <t>4298 Celkem Městská tramvajová  rychlodráha sever - jih</t>
  </si>
  <si>
    <t>4324 Celkem ZŠ Křídlovická rekonstrukce objektu 2. a 3. etapa</t>
  </si>
  <si>
    <t>Rekonstrukce Janáčkova divadla - vnitřní část</t>
  </si>
  <si>
    <t>4534 Celkem Rekonstrukce Janáčkova divadla - vnitřní část</t>
  </si>
  <si>
    <t>Kap. výdaje z fondu byt. výst. dle stat. byt. fondu</t>
  </si>
  <si>
    <t>4925 Celkem Kap. výdaje z fondu byt. výst. dle stat. byt. fondu</t>
  </si>
  <si>
    <t xml:space="preserve">3497 Celkem Dětská vesnička Brno Medlánky - přísp. sdruž. SOS </t>
  </si>
  <si>
    <t>3499 Celkem Půjčky invalidním občanům - motorová vozidla</t>
  </si>
  <si>
    <t>3009 Celkem automobilová cisternová stříkačka plně vystrojená</t>
  </si>
  <si>
    <t>Automobilová cisternová stříkačka plně vystrojená</t>
  </si>
  <si>
    <t>4623 Celkem Rek. budovy Kounicova 67 pro účely odboru dopravy</t>
  </si>
  <si>
    <t>Kamerový systém pro policii ČR</t>
  </si>
  <si>
    <t>3486 Celkem Kamerový systém pro policii ČR</t>
  </si>
  <si>
    <t>Nové pamětní desky a náhrobky</t>
  </si>
  <si>
    <t>3006 Celkem Nové pamětní desky a náhrobky</t>
  </si>
  <si>
    <t>OŠMT - strojní investice</t>
  </si>
  <si>
    <t>300774 Celkem OŠMT strojní investice</t>
  </si>
  <si>
    <t>Energetický audit - MŠ Na osadě</t>
  </si>
  <si>
    <t>3477 Celkem Energetický audit - MŠ Na osadě</t>
  </si>
  <si>
    <t>3111 Celkem Předškolní zařízení</t>
  </si>
  <si>
    <t>Energetický audit - ZŠ Novolíšeňská 10</t>
  </si>
  <si>
    <t>3478 Celkem Energetický audit - ZŠ Novolíšeňská 10</t>
  </si>
  <si>
    <t>Lávka přes ul. Petra Křivky</t>
  </si>
  <si>
    <t>4295 Celkem Lávka přes ul. Petra Křivky</t>
  </si>
  <si>
    <t>ZŠ Kneslova - výměna oken</t>
  </si>
  <si>
    <t>4396 ZŠ Kneslova - výměna oken</t>
  </si>
  <si>
    <t>Přístavba doskočiště a položení běžec. povrchu MŠ Oblá</t>
  </si>
  <si>
    <t xml:space="preserve">Kapitálové výdaje města neobsahují investiční transfery městským částem (UR 485 470 tis. Kč, skutečnost 481 120 tis. Kč) a investiční půjčky městským částem (UR 58 503 tis. Kč, skutečnost 58 503 tis. Kč). </t>
  </si>
  <si>
    <t>30036600 Celkem Odbor správy budov - Husova 5 rozš. zabezp. syst., klim. a klíč. hosp.</t>
  </si>
  <si>
    <t>3619 Celkem Programy rozvoje bydlení a bytové hospodářství j.n.</t>
  </si>
  <si>
    <t>Bytový odbor - investiční půjčky obyvatelstvu</t>
  </si>
  <si>
    <t>3008 Celkem Městská policie - strojní investice</t>
  </si>
  <si>
    <t>3000 Celkem OVV MMB - strojní investice</t>
  </si>
  <si>
    <t>OSB</t>
  </si>
  <si>
    <t>4940 Celkem Rezerva kapitálových výdajů</t>
  </si>
  <si>
    <t>NDB</t>
  </si>
  <si>
    <t>CED</t>
  </si>
  <si>
    <t>MDB</t>
  </si>
  <si>
    <t>DUmB</t>
  </si>
  <si>
    <t>KIC</t>
  </si>
  <si>
    <t>HPMK</t>
  </si>
  <si>
    <t>LMB</t>
  </si>
  <si>
    <t>Starez</t>
  </si>
  <si>
    <t>SSZ II</t>
  </si>
  <si>
    <t>CDOZS</t>
  </si>
  <si>
    <t>SHmB</t>
  </si>
  <si>
    <t>ZOOmB</t>
  </si>
  <si>
    <t>ÚSP Ostrá</t>
  </si>
  <si>
    <t>4850 Celkem Areál Kraví Hora</t>
  </si>
  <si>
    <t>Tř. Gen. Píky (Lesnická) GO mostu Křiž. - Fügnerova</t>
  </si>
  <si>
    <t>4252 CelkemTř. Gen. Píky (Lesnická) GO mostu Křiž. - Fügnerova</t>
  </si>
  <si>
    <t>3498 Celkem Lesní školka Jezírko - příspěvek do sdružení</t>
  </si>
  <si>
    <t>Fotbalový stadion za Lužánkami</t>
  </si>
  <si>
    <t>Křižovatka Hudcova Kytnerova - rek. kom.</t>
  </si>
  <si>
    <t>MČ Medlánky</t>
  </si>
  <si>
    <t>4249 Celkem Křižovatka Hudcova Kytnerova - rek. kom.</t>
  </si>
  <si>
    <t>3511 Celkem Všeobecná ambulantní péče</t>
  </si>
  <si>
    <t>2333 Celkem Úprava drobných vodních toků</t>
  </si>
  <si>
    <t>Výtlak z vodov. Preslova do vod. Barvičova, ter. úpravy</t>
  </si>
  <si>
    <t>4479 Celkem Výtlak z vodov. Preslova do vod. Barvičova, ter. úpravy</t>
  </si>
  <si>
    <t>Bohunice - rekonstrukce vodovodu</t>
  </si>
  <si>
    <t>4480 Celkem Bohunice - rekonstrukce vodovodu</t>
  </si>
  <si>
    <t>Špačkova - rek. vodovodu</t>
  </si>
  <si>
    <t>4655 Celkem Špačkova - rek. vodovodu</t>
  </si>
  <si>
    <t>Rudišova, Wolkrova, Sedlákova I. - rek. vodovodu</t>
  </si>
  <si>
    <t>4656 Celkem Rudišova, Wolkrova, Sedlákova I. - rek. vodovodu</t>
  </si>
  <si>
    <t>Dykova - rekonstrukce vodovodu</t>
  </si>
  <si>
    <t>4658 Celkem Dykova - rekonstrukce vodovodu</t>
  </si>
  <si>
    <t>Bolzanova II. - rek. vodovodu</t>
  </si>
  <si>
    <t>4659 Celkem Bolzanova II. - rek. vodovodu</t>
  </si>
  <si>
    <t>Zlatníky - rek. vodovodu</t>
  </si>
  <si>
    <t>4660 Celkem Zlatníky - rek. vodovodu</t>
  </si>
  <si>
    <t>Hutařova - rekonstrukce vodovodu</t>
  </si>
  <si>
    <t>4661 Celkem Hutařova - rekonstrukce vodovodu</t>
  </si>
  <si>
    <t>Skopalíkova - rek. vodovodu</t>
  </si>
  <si>
    <t>4662 Celkem Skopalíkova - rek. vodovodu</t>
  </si>
  <si>
    <t>Vodovodní řady - odbočky a navrtávací pasy</t>
  </si>
  <si>
    <t>Čápkova, rek. kanalizace a vodovodu</t>
  </si>
  <si>
    <t>4360 Celkem Čápkova, rek. kanalizace a vodovodu</t>
  </si>
  <si>
    <t>Jiráskova - rekonstrukce kanalizace a vodovodu</t>
  </si>
  <si>
    <t>4645 Celkem Jiráskova - rekonstrukce kanalizace a vodovodu</t>
  </si>
  <si>
    <t>Tyršova - rek. kanalizace a vodovodu</t>
  </si>
  <si>
    <t>4646 Celkem Tyršova - rek. kanalizace a vodovodu</t>
  </si>
  <si>
    <t>Hrnčířská III - rek. kanalizace</t>
  </si>
  <si>
    <t>4647 Celkem Hrnčířská III - rek. kanalizace</t>
  </si>
  <si>
    <t>Domažlická, Tábor I. - rek. kanalizace a vodovodu</t>
  </si>
  <si>
    <t>Údolní - rek. kanalizace a vodovodu</t>
  </si>
  <si>
    <t>4649 Celkem Údolní - rek. kanalizace a vodovodu</t>
  </si>
  <si>
    <t>Okružní - rekonstrukce kanalizace I</t>
  </si>
  <si>
    <t>4650 Celkem Okružní - rekonstrukce kanalizace I</t>
  </si>
  <si>
    <t>Jedná se o převod finančních prostředků, které se konsolidují na úrovni města a neovlivňijí čerpání kapitálových výdajů u statutárního města celkem.</t>
  </si>
  <si>
    <t>Okružní - rekonstrukce kanalizace II</t>
  </si>
  <si>
    <t>4651 Celkem Okružní - rekonstrukce kanalizace II</t>
  </si>
  <si>
    <t>Nejedlého - rekonstrukce kanalizace</t>
  </si>
  <si>
    <t>4652 Celkem Nejedlého - rekonstrukce kanalizace</t>
  </si>
  <si>
    <t>Novoměstská I, Kořístkova I, Žitná I - rek. kanalizace</t>
  </si>
  <si>
    <t>4667 Celkem RKS E 3 etapa Hájecká - Charbulova (příprava)</t>
  </si>
  <si>
    <t>Zvýšení zákl. kapitálu spol. Jižní centrum</t>
  </si>
  <si>
    <t>4958 Celkem Zvýšení zákl. kapitálu spol. Jižní centrum</t>
  </si>
  <si>
    <t>3612 Celkem Bytové hospodářství</t>
  </si>
  <si>
    <t>2299 Celkem Záležitosti v dopravě j.n.</t>
  </si>
  <si>
    <t>Koordinátor IDS - nákup majetkových podílů</t>
  </si>
  <si>
    <t>OD</t>
  </si>
  <si>
    <t>Rekonstrukce objektu Hlídka 4</t>
  </si>
  <si>
    <t>4540 Celkem Rekonstrukce objektu Hlídka 4</t>
  </si>
  <si>
    <t>Divadlo Polárka</t>
  </si>
  <si>
    <t>4539 Celkem Divadlo Polárka</t>
  </si>
  <si>
    <t>Rekonstrukce parku Špilberk III. etapa</t>
  </si>
  <si>
    <t>4889 Celkem Rekonstrukce parku Špilberk III. etapa</t>
  </si>
  <si>
    <t>Rekonstrukce ul. Medlánecká</t>
  </si>
  <si>
    <t>4277 Celkem Rekonstrukce ul. Medlánecká</t>
  </si>
  <si>
    <t>SK Moravská Slavia - přísp. na rek. soc. zařízení</t>
  </si>
  <si>
    <t>3494 Celkem SK Moravská Slavia - přísp. na rek. soc. zařízení</t>
  </si>
  <si>
    <t>Výkup a dostavba čerp. stanice odpad. vod Rozárka</t>
  </si>
  <si>
    <t>4668 Celkem Výkup a dostavba čerp. stanice odpad. vod Rozárka</t>
  </si>
  <si>
    <t>4565 Celkem Rekonstrukce povrchu komunikace Brno - Jehnice</t>
  </si>
  <si>
    <t>Rekostrukce povrchu komunikace Brno-Jehnice</t>
  </si>
  <si>
    <t>Expozice kanadských vlků</t>
  </si>
  <si>
    <t>4896 Celkem expozice kanadských vlků</t>
  </si>
  <si>
    <t>Výstavba 95 náj. bytů Brno - Židenice, Pod novou horou</t>
  </si>
  <si>
    <t>4987 Celkem Výstavba 95 náj. Bytů Brno -Židenice, Pod novou horou</t>
  </si>
  <si>
    <t xml:space="preserve">Foustkova - rekonstrukce vodovodu </t>
  </si>
  <si>
    <t>4669 Cekem Foustkova - rekonstrukce vodovodu</t>
  </si>
  <si>
    <t>Výstavba bytového domu Medlánky</t>
  </si>
  <si>
    <t>4961 Celkem Výstavba bytového domu Medlánky</t>
  </si>
  <si>
    <t>Výstavba bytů zvláštního určení - Medlánky, Pod hrázkou</t>
  </si>
  <si>
    <t>4989 Celkem Výstavba bytů zvláštního určení - Medlánky, Pod hrázkou</t>
  </si>
  <si>
    <t>4653 Celkem Novoměstská I, Kořístkova I, Žitná I - rek. kanalizace</t>
  </si>
  <si>
    <t>4663 Cekem Vodovodní řady - odbočky a navrtávací pasy</t>
  </si>
  <si>
    <t>N. Lískovec</t>
  </si>
  <si>
    <t>Modernizace technologie Národního divadla</t>
  </si>
  <si>
    <t>4538 Celkem Modernizace technologie Národního divadla</t>
  </si>
  <si>
    <t>Táborského nábřeží 57 b.j.</t>
  </si>
  <si>
    <t>Brno - Líšeň, 74 b.j.</t>
  </si>
  <si>
    <t>4983 Celkem Brno - Líšeň, 74 b.j.</t>
  </si>
  <si>
    <t>Investiční transfery obč. sdružením</t>
  </si>
  <si>
    <t>3001 Celkem Investiční transfery obč. sdružením</t>
  </si>
  <si>
    <t>IZS - rozšíření kamer. syst. a prop. oper. středisek</t>
  </si>
  <si>
    <t>4626 Celkem IZS - rozšíření kamer. syst. a prop. oper. středisek</t>
  </si>
  <si>
    <t>Modernizace kuchyně Malinovského nám. 3</t>
  </si>
  <si>
    <t>4625 Celkem Modernizace kuchyně Malinovského nám. 3</t>
  </si>
  <si>
    <t>Účelová dotace na pozemkové úpravy</t>
  </si>
  <si>
    <t>3493 Celkem Účelová dotace na pozemkové úpravy</t>
  </si>
  <si>
    <t>1069 Celkem Ostatní správa v zemědělství</t>
  </si>
  <si>
    <t>PÚ</t>
  </si>
  <si>
    <t>4648 Celkem Domažlická, Tábor I. - rek. kanalizace a vodovodu</t>
  </si>
  <si>
    <t>Rek. ul. Kytnerova</t>
  </si>
  <si>
    <t>4278 Celkem Rek. ul. Kytnerova</t>
  </si>
  <si>
    <t>Rek. ul. Sokolova</t>
  </si>
  <si>
    <t>4290 Celkem Rozšíření ulice  Kolejní</t>
  </si>
  <si>
    <t>4279 Celkem Rek. ul. Sokolova</t>
  </si>
  <si>
    <t>Rek. ul. Klimešova</t>
  </si>
  <si>
    <t xml:space="preserve"> k 31.12.02</t>
  </si>
  <si>
    <t>4284 Celkem Rek. ul. Klimešova</t>
  </si>
  <si>
    <t>Rek. vozovky vč. chodníků ul. Chlumy</t>
  </si>
  <si>
    <t>Loutkové divadlo Radost III. etapa rek. objektu</t>
  </si>
  <si>
    <t>4517 Celkem Loutkové divadlo Radost III. etapa rek. objektu</t>
  </si>
  <si>
    <t>Knihovna J. Mahena - inter. ve Strat. paláci</t>
  </si>
  <si>
    <t>4520 Celkem Knihovna J. Mahena - inter. ve Strat. paláci</t>
  </si>
  <si>
    <t>Rekonstrukce obj. Bratislavská na MRK II. etapa</t>
  </si>
  <si>
    <t>4509 Celkem Rekonstrukce obj. Bratislavská na MRK II. etapa</t>
  </si>
  <si>
    <t>OPP</t>
  </si>
  <si>
    <t>3326 Celkem Poř., zach., obnova hodnot míst. kult. povědomí</t>
  </si>
  <si>
    <t>4467 Celkem Uzavřená, rekonstrukce vodovodu</t>
  </si>
  <si>
    <t>SF</t>
  </si>
  <si>
    <t>9123 Celkem Příspěvek na investice MDB</t>
  </si>
  <si>
    <t>Bytový odbor - investiční půjčky právn. osobám</t>
  </si>
  <si>
    <t xml:space="preserve">3496 Celkem Bytový odbor - investiční půjčky </t>
  </si>
  <si>
    <t>3745 Celkem Péče o vzhled obcí a veřejnou zeleň</t>
  </si>
  <si>
    <t>3001 Celkem Tech. zhodn. maj. v pronájmu SAKO Brno a.s.</t>
  </si>
  <si>
    <t>OVV MMB - programové vybavení</t>
  </si>
  <si>
    <t>4982 Celkem Domov důchodců důstojného stáří - Maloměřice - příspěvek</t>
  </si>
  <si>
    <t>Úprava okolí pam. prvn., druh. a třet. odboje</t>
  </si>
  <si>
    <t>4531 Celkem Úprava okolí pam. prvn., druh. a třet. odboje</t>
  </si>
  <si>
    <t>4888 Celkem Fotbalový stadion za Lužánkami</t>
  </si>
  <si>
    <t>Rek. výtahů v domech zvl. určení ul. Kosmonautů</t>
  </si>
  <si>
    <t>4976 Celkem Rek. výtahů v domech zvl. určení ul. Kosmonautů</t>
  </si>
  <si>
    <t>Výst. náj. bytů Cacovická - Skryjova</t>
  </si>
  <si>
    <t>4984 Celkem Výst. náj. bytů Cacovická - Skryjova</t>
  </si>
  <si>
    <t>Výst. náj. bytů Brno - sever, Lesná - Nad střelnicí</t>
  </si>
  <si>
    <t>3001 Celkem Pietní deska popravených účastníků III. odboje</t>
  </si>
  <si>
    <t>Pietní deska popravených účastníků III. odboje</t>
  </si>
  <si>
    <t>3792 Celkem Ekologická výchova a osvěta</t>
  </si>
  <si>
    <t>DPmB a.s. - Nákup akcií a majetkových podílů</t>
  </si>
  <si>
    <t>4985 Celkem Výst. náj. bytů Brno - sever, Lesná - Nad střelnicí</t>
  </si>
  <si>
    <t>Výst. náj. bytů - Brno - Žebětín, Za kněž. hájkem</t>
  </si>
  <si>
    <t>4986 Celkem Výst. náj. bytů - Brno - Žebětín, Za kněž. hájkem</t>
  </si>
  <si>
    <t>Tech. zhodnocení obj. soc. zařízení na ÚH</t>
  </si>
  <si>
    <t>4871 Celkem Tech. zhodnocení obj. soc. zařízení na ÚH</t>
  </si>
  <si>
    <t>Inst. zabezp. syst. v obj. městské márnice</t>
  </si>
  <si>
    <t>4873 Celkem Inst. zabezp. syst. v obj. městské márnice</t>
  </si>
  <si>
    <t>Černovická terasa - výkupy pozemků</t>
  </si>
  <si>
    <t>Oplocení areálu DPS Vondrákova</t>
  </si>
  <si>
    <t>4730 Celkem Oplocení areálu DPS Vondrákova</t>
  </si>
  <si>
    <t>Výstavba DPS v areálu Rotalova 13</t>
  </si>
  <si>
    <t>4729 Celkem Výstavba DPS v areálu Rotalova 13</t>
  </si>
  <si>
    <t>Rek. bud. Kounicova 67 pro účely odboru dopravy</t>
  </si>
  <si>
    <t>Domov důstojného stáří Maloměřice - příspěvek</t>
  </si>
  <si>
    <t>1036 Celkem Správa v lesním hospodářství</t>
  </si>
  <si>
    <t>Nákup nehmotného investičního majetku</t>
  </si>
  <si>
    <t>Inv. příspěvky - Veřejná zeleň města Brna</t>
  </si>
  <si>
    <t>3001 Celkem Inv. příspěvky - Veřejná zeleň města Brna</t>
  </si>
  <si>
    <t>Obratiště Ondrova</t>
  </si>
  <si>
    <t>4560 Celkem Obratiště Ondrova</t>
  </si>
  <si>
    <t>Chodník ul. Barvičova</t>
  </si>
  <si>
    <t>4561 Celkem Chodník ul. Barvičova</t>
  </si>
  <si>
    <t>Přemístění zastávky autobusů ul. Žilkova</t>
  </si>
  <si>
    <t>Zastávka MHD u Moravské zemské knihovny</t>
  </si>
  <si>
    <t>4559 Celkem Zastávka MHD u Moravské zemské knihovny</t>
  </si>
  <si>
    <t>Výstavba soudobé hudební scény MDB</t>
  </si>
  <si>
    <t>4527 Celkem Výstavba soudobé hudební scény MDB</t>
  </si>
  <si>
    <t>Mincmistrovský sklep exp. fragm. kaple sv. Václava</t>
  </si>
  <si>
    <t>4700 Celkem Mincmistrovský sklep exp. fragm. kaple sv. Václava</t>
  </si>
  <si>
    <t>TJ Sokol Brno výst. horolezecké stěny - inv. přísp.</t>
  </si>
  <si>
    <t>3489 Celkem TJ Sokol Brno výst. horolezecké stěny - inv. přísp.</t>
  </si>
  <si>
    <t>TAK Hellas posilovna - investiční příspěvek</t>
  </si>
  <si>
    <t>3490 Celkem TAK Hellas posilovna - investiční příspěvek</t>
  </si>
  <si>
    <t>Sportovní areál Kraví hora - I. etapa</t>
  </si>
  <si>
    <t>Doléčovací ústav FN sv. Anny - investiční příspěvek</t>
  </si>
  <si>
    <t>OZ</t>
  </si>
  <si>
    <t>Nem. Mil. bratří - výstavba pav. akutní medicíny</t>
  </si>
  <si>
    <t>Chladicí zařízení márnice ÚH</t>
  </si>
  <si>
    <t>4897 Celkem Chladicí zařízení márnice ÚH</t>
  </si>
  <si>
    <t>OŠMT MMB - investiční transfery obč. družením</t>
  </si>
  <si>
    <t>4924 Celkem Černovická terasa - výkupy pozemků</t>
  </si>
  <si>
    <t>Výkupy pozemků pro OVLHZ</t>
  </si>
  <si>
    <t>4988 Celkem Výkupy pozemků pro OVLHZ</t>
  </si>
  <si>
    <t>Bezbarierové přístupy DD Kociánka</t>
  </si>
  <si>
    <t>4733 Celkem Bezbarierové přístupy DD Kociánka</t>
  </si>
  <si>
    <t>KIC úprava prostor Běhounská</t>
  </si>
  <si>
    <t>3488 Celkem KIC úprava prostor Běhounská</t>
  </si>
  <si>
    <t>DPS Štefánikova - Kartouzská</t>
  </si>
  <si>
    <t>4732 Celkem DPS Štefánikova - Kartouzská</t>
  </si>
  <si>
    <t>Prodl. tram. tratě Merhautova - Lesná I.etapa</t>
  </si>
  <si>
    <t>4849 Celkem Sportovní areál Kraví hora - I. etapa</t>
  </si>
  <si>
    <t>Kmenová stoka A - kalibrace a verifikace</t>
  </si>
  <si>
    <t>Příprava podkladů pro zpracování generelu kmenové stoky F</t>
  </si>
  <si>
    <t>ČOV Modřice - technologie pro hygienizaci kalů</t>
  </si>
  <si>
    <t>Spirkova - rekonstrukce kanalizace</t>
  </si>
  <si>
    <t>3491 Celkem Doléčovací ústav FN sv. Anny - investiční příspěvek</t>
  </si>
  <si>
    <t>Centrum soc. služeb - rek. kan. a vnitř. san. omítek</t>
  </si>
  <si>
    <t>4734 Celkem Centrum soc. služeb - rek. kan. a vnitř. san. omítek</t>
  </si>
  <si>
    <t>Kmenová stoka E, EI, AI - kalibrace a verifikace</t>
  </si>
  <si>
    <t>4319 Celkem Soc. péče a pomoc starým a zdr. postiženým obč.</t>
  </si>
  <si>
    <t>Rekonstrukce vozovek Soběšice</t>
  </si>
  <si>
    <t>4563 Celkem Rekonstrukce vozovek Soběšice</t>
  </si>
  <si>
    <t xml:space="preserve">3008 Celkem strojní inv. pro městský útulek pro opuštěná zvířata </t>
  </si>
  <si>
    <t>Stroje, přístroje a zařízení pro městský útulek</t>
  </si>
  <si>
    <t>Dopravní prostředky pro městský útulek</t>
  </si>
  <si>
    <t>Výpočetní technika pro městský útulek</t>
  </si>
  <si>
    <t>ZŠ Řehořova - rekonstrukce</t>
  </si>
  <si>
    <t>MČ Černovice</t>
  </si>
  <si>
    <t>DPmB a.s. - fin. tran. do ost. kapit. fondů - autob. a tramv.</t>
  </si>
  <si>
    <t>Jabloňová - rek. odlehčovací komory OK 1</t>
  </si>
  <si>
    <t>4654 Celkem Jabloňová - rek. odlehčovací komory OK 1</t>
  </si>
  <si>
    <t>RKS E úsek 1. a MK E1/Ráječek (příprava)</t>
  </si>
  <si>
    <t>4664 Celkem RKS E úsek 1. a MK E1/Ráječek (příprava)</t>
  </si>
  <si>
    <t>RKS E úsek 1. b. a MK 1 E1/OK 1E (příprava)</t>
  </si>
  <si>
    <t>4665 Celkem RKS E úsek 1. b. a MK  1 E1/OK 1E (příprava)</t>
  </si>
  <si>
    <t>RKS E 2. etapa Ráječek - Hádecká (příprava)</t>
  </si>
  <si>
    <t>4666 Celkem RKS E 2. etapa Ráječek - Hádecká (příprava)</t>
  </si>
  <si>
    <t>RKS E 3. etapa Hájecká - Charbulova (příprava)</t>
  </si>
  <si>
    <t>3495 Celkem Koordinátor IDS, invest. Dotace p.o. - KORDIS JMK</t>
  </si>
  <si>
    <t>Investiční dotace práv. osobám - KORDIS JMK</t>
  </si>
  <si>
    <t>4962 Celkem Táborského nábřeží 57 b.j.</t>
  </si>
  <si>
    <t>OSB -Husova 5 - rozš. zabezp. syst., klim. a klíč. hosp.</t>
  </si>
  <si>
    <t>4330 Celkem ZŠ Řehořova - rekonstrukce</t>
  </si>
  <si>
    <t>Rek. vozovek včetně chodníků a VO Tuřany I.</t>
  </si>
  <si>
    <t>Rek. povrchů komunikací, MČ Brno - Ořešín</t>
  </si>
  <si>
    <t>Rek. vozovek včetně chodníků a VO Žebětín</t>
  </si>
  <si>
    <t>Rek. systému světelných signalizačních zařízení</t>
  </si>
  <si>
    <t>Dotace na rek. areálu Masná pro a.s. BKOM</t>
  </si>
  <si>
    <t>Rek. povrchů komunikací Ochozská-Klicperova</t>
  </si>
  <si>
    <t>Cykl. stezka IKEA - soutok Svratky se Svitavou</t>
  </si>
  <si>
    <t>Výtlak Kohoutovice - Myslivna, rek. vodovodu</t>
  </si>
  <si>
    <t>Jehnice-Ořešín-Útěchov, vodovodní přiv. 2.etapa</t>
  </si>
  <si>
    <t>Vod. a kanalizace pravý břeh Brněnské přehrady</t>
  </si>
  <si>
    <t>Kanalizační sběrač "A1" Bosonohy včetně kan.</t>
  </si>
  <si>
    <t>Stok. síť m. Brna - proj. ISPA 2000/CZ/16/PIPE/002</t>
  </si>
  <si>
    <t>Přebírání nepřevzaté vodohosp. infrastruktury</t>
  </si>
  <si>
    <t>Sokolova, rek. kanalizace a vodovodu (přejezd ČSD)</t>
  </si>
  <si>
    <t xml:space="preserve">3001 Celkem Strojní inv. pro městský útulek pro opuštěná zvířata </t>
  </si>
  <si>
    <t>Národní divadlo v Brně - strojní investice</t>
  </si>
  <si>
    <t>3006 Celkem Národní divadlo v Brně - strojní investice</t>
  </si>
  <si>
    <t>Městské divadlo Brno - strojní investice</t>
  </si>
  <si>
    <t>3006 Celkem Městské divadlo Brno - strojní investice</t>
  </si>
  <si>
    <t>Centrum experimentálního divadla - strojní investice</t>
  </si>
  <si>
    <t>3006 Celkem Centrum experimentálního divadla - strojní investice</t>
  </si>
  <si>
    <t>Státní filharmonice Brno - strojní investice</t>
  </si>
  <si>
    <t>3006 Celkem Státní filharmonice Brno - strojní investice</t>
  </si>
  <si>
    <t>Muzeum města Brna - strojní investice</t>
  </si>
  <si>
    <t>3006 Celkem Muzeum města Brna - strojní investice</t>
  </si>
  <si>
    <t>Dům umění města Brna - strojní investice</t>
  </si>
  <si>
    <t>3006 Celkem Dům umění města Brna - strojní investice</t>
  </si>
  <si>
    <t>Hvězdárna a planetárium M. Koperníka - strojní inv.</t>
  </si>
  <si>
    <t>Kulturní a inform. centrum města Brna - strojní inv.</t>
  </si>
  <si>
    <t>3006 Celkem Kulturní a inform. centrum města Brna - strojní inv.</t>
  </si>
  <si>
    <t>3006 Celkem Rek. Památníku Leoše Janáčka-investiční tranfer</t>
  </si>
  <si>
    <t>Sobolova, rekonstrukce a výstavba dešťové kan.</t>
  </si>
  <si>
    <t>Kan. sb. Kamenný vrch a úprava toku Leskavy</t>
  </si>
  <si>
    <t>Ret. nádrž na Medláneckém potoce v Medlánkách</t>
  </si>
  <si>
    <t>ZŠ Hudcova 35 - rekonstrukce a přístavba I. a II. et.</t>
  </si>
  <si>
    <t>ZŠ Bosonožské náměstí - rek. a půdní vestavba</t>
  </si>
  <si>
    <t>Loutkové divadlo Radost II. etapa rek. objektu</t>
  </si>
  <si>
    <t>Dost. radnice Líšeň pro účely Knihovny J.Mahena</t>
  </si>
  <si>
    <t>Inter. kr. kaple vč. záchr. arch. výzk. JZ bast. na Špilb.</t>
  </si>
  <si>
    <t>4529 Celkem  Dost. radnice Líšeň pro účely Knihovny J.Mahena</t>
  </si>
  <si>
    <t>4535 Celkem Vila Tugendhat - rekonstrukce</t>
  </si>
  <si>
    <t>Rek. fotb. stadionu pro I. lig. kopanou ulice Srbská</t>
  </si>
  <si>
    <t>Rekonstrukce a příst. střed. peč. služby, Horova 77</t>
  </si>
  <si>
    <t>Nást. MŠ Heyrovského 11 na Dom. pro matky s dět.</t>
  </si>
  <si>
    <t>Rek. a dostavba Archivu města Brna v Černovicích</t>
  </si>
  <si>
    <t xml:space="preserve">Strojní inv. pro městský útulek pro opuštěná zvířata </t>
  </si>
  <si>
    <t>Komplex. regen. historického jádra - ost. komunik.</t>
  </si>
  <si>
    <t>Název investiční akce</t>
  </si>
  <si>
    <t>Rekonstrukce ul. Hudcovy III.etapa</t>
  </si>
  <si>
    <t>3149 Celkem Ostatní zařízení související s výchovou a vzděláváním mládeže j.n.</t>
  </si>
  <si>
    <t>Obnova parku Lužánky V. etapa</t>
  </si>
  <si>
    <t xml:space="preserve">Dětská vesnička Brno Medlánky - přísp. sdruž. SOS </t>
  </si>
  <si>
    <t>4322 Celkem Ústavy péče o mládež</t>
  </si>
  <si>
    <t>4536 Celkem Rekonstrukce kulturního domu Semilaso I. a II.etapa</t>
  </si>
  <si>
    <t>4505 Celkem Dům pánů z Kunštátu</t>
  </si>
  <si>
    <t>4530 Celkem Soubor staveb rekonstrukce NKP Špilberk II.etapa</t>
  </si>
  <si>
    <t>4532 Celkem Inter. kr. kaple vč. záchr. arch. výzk. JZ bast. na Špilb.</t>
  </si>
  <si>
    <t>4537 Celkem Památník Leoše Janáčka</t>
  </si>
  <si>
    <t>4863 Celkem Rek. fotb. stadionu pro I. lig. kopanou ulice Srbská</t>
  </si>
  <si>
    <t>4868 Celkem Baseballové hřiště</t>
  </si>
  <si>
    <t>4885 Celkem Dostavba fotbalového stadionu Srbská</t>
  </si>
  <si>
    <t>4886 Celkem Hala Bohunice - sdružená investice</t>
  </si>
  <si>
    <t>4410 Celkem Poliklinika Zahradníkova - rekonstrukce II.stavba</t>
  </si>
  <si>
    <t>Úpravy objektů polikliniky Zahradníkova</t>
  </si>
  <si>
    <t>4723 Celkem Úpravy objektů polikliniky Zahradníkova</t>
  </si>
  <si>
    <t>4724 Celkem Nem. Mil. bratří - výstavba pav. akutní medicíny</t>
  </si>
  <si>
    <t>4818 Celkem Ústřední hřbitov - rekonstrukce opěrné zdi</t>
  </si>
  <si>
    <t>Pam. deska - vila Tugenhat</t>
  </si>
  <si>
    <t>3001 Celkem Pam. deska - vila Tugenhat</t>
  </si>
  <si>
    <t>4837 Celkem Rozptylová loučka</t>
  </si>
  <si>
    <t>4838 Celkem Obnovení hřbitova Komín</t>
  </si>
  <si>
    <t>4859 Celkem Dokončení rozšíření hřbitova Řečkovice</t>
  </si>
  <si>
    <t>4870 Celkem Rozšíření hřbitova v Líšni</t>
  </si>
  <si>
    <t>4874 Celkem Rozptylový pavilon</t>
  </si>
  <si>
    <t>Kolektory a tech. sítě pro I. et. výst. v Jižním centru</t>
  </si>
  <si>
    <t>4851 Celkem Kolektory a tech. sítě pro I. et. výst. v Jižním centru</t>
  </si>
  <si>
    <t>Přípr. rek. ŽUB, SJ a Černov.ter. - reg. ÚHA, projekty</t>
  </si>
  <si>
    <t>4917 Celkem Přípr. rek. ŽUB, SJ a Černov.ter. - reg. ÚHA, projekty</t>
  </si>
  <si>
    <t>4914 Celkem Projektové práce pro UHA a OD a OHR</t>
  </si>
  <si>
    <t>Jižní centrum - výkupy pozemků a objektů</t>
  </si>
  <si>
    <t>4956 Celkem Jižní centrum - výkupy pozemků a objektů</t>
  </si>
  <si>
    <t>4980 Celkem Výkupy pozemků v k.ú. Starý Lískovec</t>
  </si>
  <si>
    <t>Tech. zhodn. maj. v pronájmu SAKO Brno a.s.</t>
  </si>
  <si>
    <t>4875 Celkem BPP Černovická terasa - dekontaminace ploch</t>
  </si>
  <si>
    <t>4848 Celkem Přebudování oplocení areálu ZOO města Brna</t>
  </si>
  <si>
    <t>4878 Celkem Výstavba provozního zázemí ZOO</t>
  </si>
  <si>
    <t>4880 Celkem Stabilizace jezírka Netopýrky</t>
  </si>
  <si>
    <t>4881 Celkem Rekonstrukce staré správní budovy ZOO</t>
  </si>
  <si>
    <t>Realizace biocentra MÚSES Na loukách, k.ú. Mokrá</t>
  </si>
  <si>
    <t>4882 Celkem Realizace biocentra MÚSES Na loukách, k.ú. Mokrá</t>
  </si>
  <si>
    <t>4855 Celkem Rekonstrukce parku Denisovy sady a Studánka</t>
  </si>
  <si>
    <t>4856 Celkem NKP Špilberk-rekonstrukce parku II.etapa</t>
  </si>
  <si>
    <t>4883 Celkem Obnova veřejné zeleně Lesná</t>
  </si>
  <si>
    <t>4887 Celkem Obnova parku Lužánky V. etapa</t>
  </si>
  <si>
    <t>4728 Celkem Rekonstrukce a příst. střed. peč. služby, Horova 77</t>
  </si>
  <si>
    <t>Výst. DD Mikuláškovo n., Brno - St. Lískovec (50:50)</t>
  </si>
  <si>
    <t>4721 Celkem Nást. MŠ Heyrovského 11 na Dom. pro matky s dět.</t>
  </si>
  <si>
    <t>Půjčky invalidním občanům - motorová vozidla</t>
  </si>
  <si>
    <t>4617 Celkem Rekonstrukce objektu Křenová 4</t>
  </si>
  <si>
    <t>Přestavba jeslí na radnici MČ Brno - Komín</t>
  </si>
  <si>
    <t>4624 Celkem Přestavba jeslí na radnici MČ Brno - Komín</t>
  </si>
  <si>
    <t>4697 Celkem Informační systém města Brna</t>
  </si>
  <si>
    <t>4609 Celkem Rek. a dostavba Archivu města Brna v Černovicích</t>
  </si>
  <si>
    <t>Rez. na úč. d. MČ na úpr. a rek. veř. pr., dět. hřišť a sp.</t>
  </si>
  <si>
    <t>4448 Celkem Výtlak Kohoutovice - Myslivna, rek. vodovodu</t>
  </si>
  <si>
    <t>Sv. Čecha, rek. vodovodu a kanalizace I.- III.etapa</t>
  </si>
  <si>
    <t>4449 Celkem Sv. Čecha, rek. vodovodu a kanalizace I.- III.etapa</t>
  </si>
  <si>
    <t>4460 Celkem Brněnská přehrada - sociální a technická zařízení</t>
  </si>
  <si>
    <t>4466 Celkem Bílovická, rekonstrukce vodovodu</t>
  </si>
  <si>
    <t>4468 Celkem Zdráhalova, rekonstrukce vodovodu a kanalizace</t>
  </si>
  <si>
    <t>4469 Celkem Líšeň pod VDJ - přeložky vodovodů</t>
  </si>
  <si>
    <t>4470 Celkem Sadovského, rekonstrukce vodovodu</t>
  </si>
  <si>
    <t>4471 Celkem Bělohorská, rekonstrukce vodovodu</t>
  </si>
  <si>
    <t>4478 Celkem Jehnice-Ořešín-Útěchov, vodovodní přiv. 2.etapa</t>
  </si>
  <si>
    <t>4487 Celkem Výstavní, rekonstrukce vodovodu</t>
  </si>
  <si>
    <t>4005 Celkem Rekonstrukce kmenové stoky F</t>
  </si>
  <si>
    <t>4033 Celkem Kamenná čtvrt, kanalizace a vodovod</t>
  </si>
  <si>
    <t>BKOMBVaK</t>
  </si>
  <si>
    <t>4104 Celkem Vod. a kanalizace pravý břeh Brněnské přehrady</t>
  </si>
  <si>
    <t>4107 Celkem Kanalizační sběrač "A1" Bosonohy včetně kan.</t>
  </si>
  <si>
    <t>4130 Celkem Rekonstrukce objektů - havarijní stav</t>
  </si>
  <si>
    <t>3485 Celkem Nákup nehmotného investičního majetku</t>
  </si>
  <si>
    <t>4187 Celkem Hapalova, rekonstrukce kanalizace</t>
  </si>
  <si>
    <t>4196 Celkem Stok. síť m. Brna - proj. ISPA 2000/CZ/16/PIPE/002</t>
  </si>
  <si>
    <t>T. Novákové, rek. kan. a vodovodu 1. a 2. etapa</t>
  </si>
  <si>
    <t>4342 Celkem T. Novákové, rek. kan. a vodovodu 1. a 2. etapa</t>
  </si>
  <si>
    <t>4348 Celkem Hlinky OK Riviera, rekonstrukce kanalizace BO7</t>
  </si>
  <si>
    <t>4357 Celkem Kanalizace Holásky, MČ Brno Tuřany II.etapa</t>
  </si>
  <si>
    <t>4371 Celkem Přebírání nepřevzaté vodohosp. infrastruktury</t>
  </si>
  <si>
    <t>4373 Celkem Cacovice, podchod pod Svitavou</t>
  </si>
  <si>
    <t>4374 Celkem Odkanalizování a zásobování vodou, Brno - Slatina</t>
  </si>
  <si>
    <t>4376 Celkem Dešťová kanalizace v MČ Brno Ořešín</t>
  </si>
  <si>
    <t>4377 Celkem Oddílný kanalizační systém Brno-Bohunice</t>
  </si>
  <si>
    <t>4378 Celkem Odvedení dešťových vod ze Soběšic</t>
  </si>
  <si>
    <t>Odved. odp. vod z lok. ul. Ríšova, Májová, Akátová</t>
  </si>
  <si>
    <t>4434 Celkem Odved. odp. vod z lok. ul. Ríšova, Májová, Akátová</t>
  </si>
  <si>
    <t>4435 Celkem Sokolova, rek. kanalizace a vodovodu (přejezd ČSD)</t>
  </si>
  <si>
    <t>Tuřany - páteřní stoky</t>
  </si>
  <si>
    <t>4436 Celkem Tuřany - páteřní stoky</t>
  </si>
  <si>
    <t>4451 Celkem Klíny II., rekonstrukce kanalizace a vodovodu</t>
  </si>
  <si>
    <t>MČ Kr.Pole</t>
  </si>
  <si>
    <t>MČ St. Lísk.</t>
  </si>
  <si>
    <t>DPD</t>
  </si>
  <si>
    <t>DD</t>
  </si>
  <si>
    <t>MČ Žabovř.</t>
  </si>
  <si>
    <t>4452 Celkem Nerudova, rekonstrukce kanalizace a vodovodu</t>
  </si>
  <si>
    <t>4454 Celkem Sobolova, rekonstrukce a výstavba dešťové kan.</t>
  </si>
  <si>
    <t>Stránského, Haasova, rekonstrukce kanalizace</t>
  </si>
  <si>
    <t>4455 Celkem Stránského, Haasova, rekonstrukce kanalizace</t>
  </si>
  <si>
    <t>4461 Celkem Dešťová stoka Absolonova - Veslařská</t>
  </si>
  <si>
    <t>4464 Celkem Projekt Phare LSIF CZ 9910 - technická asistence</t>
  </si>
  <si>
    <t>4473 Celkem Bulharská, rekonstrukce kanalizace a vodovodu</t>
  </si>
  <si>
    <t>4474 Celkem Filipínského, rekonstrukce kanalizace</t>
  </si>
  <si>
    <t>4475 Celkem Jílkova, rekonstrukce kanalizace a vodovodu</t>
  </si>
  <si>
    <t>4476 Celkem Nám.28.dubna, rekonstrukce kanalizace</t>
  </si>
  <si>
    <t>4482 Celkem Separace Medláneckého potoka II.část</t>
  </si>
  <si>
    <t>4483 Celkem Odlehčovací komora v údolí Čertíku</t>
  </si>
  <si>
    <t>4489 Celkem Březinova, rekonstrukce kanalizace</t>
  </si>
  <si>
    <t>4495 Celkem Mahenova, rekonstrukce kanalizace</t>
  </si>
  <si>
    <t>4496 Celkem Zahradníkova I., rekonstrukce kanalizace</t>
  </si>
  <si>
    <t>T. Novákové, rekonstrukce kanalizace III. etapa</t>
  </si>
  <si>
    <t>Inv. dotace - p.o. - Basketbal sport s.r.o.</t>
  </si>
  <si>
    <t>3487 Celkem  inv. dotace p.o. - Basketbal sport s.r.o.</t>
  </si>
  <si>
    <t>4497 Celkem T. Novákové, rekonstrukce kanalizace III. etapa</t>
  </si>
  <si>
    <t>Hlinky, (šachta proti or. č. 54 - u výstaviště), rek. kan.</t>
  </si>
  <si>
    <t>4498 Celkem Hlinky, (šachta proti or. č. 54 - u výstaviště), rek. kan.</t>
  </si>
  <si>
    <t>4499 Celkem Husova, rekonstrukce kanalizace a vodovodu</t>
  </si>
  <si>
    <t>4500 Celkem Minská, rekonstrukce vodovodu a kanalizace</t>
  </si>
  <si>
    <t>4640 Celkem Purkyňova, rekonstrukce kanalizace a vodovodu</t>
  </si>
  <si>
    <t>4641 Celkem RKS C Cupákova</t>
  </si>
  <si>
    <t>4642 Celkem Palackého nám., rekonstrukce kanalizace</t>
  </si>
  <si>
    <t>4643 Celkem Zahradníkova II., rekonstrukce kanalizace</t>
  </si>
  <si>
    <t>4644 Celkem Kan. sb. Kamenný vrch a úprava toku Leskavy</t>
  </si>
  <si>
    <t>4056 Celkem Příprava staveb, geom.plány, výkupy pozemků</t>
  </si>
  <si>
    <t>4197 Celkem Ret. nádrž na Medláneckém potoce v Medlánkách</t>
  </si>
  <si>
    <t>Kraj. útv. - Malé vodní nádrže - v k.ú. Žebětín, Bystrc</t>
  </si>
  <si>
    <t xml:space="preserve">                                                    </t>
  </si>
  <si>
    <t>4463 Celkem Kraj. útv. - Malé vodní nádrže - v k.ú. Žebětín, Bystrc</t>
  </si>
  <si>
    <t>4300 Celkem ZŠ Tuháčkova II.etapa</t>
  </si>
  <si>
    <t>4321 Celkem ZŠ Hudcova 35 - rekonstrukce a přístavba I. a II. et.</t>
  </si>
  <si>
    <t>ZŠ Křídlovická rekonstrukce objektu 2. a 3. etapa</t>
  </si>
  <si>
    <t>ZŠ Sirotkova - rekonstrukce</t>
  </si>
  <si>
    <t>4329 Celkem ZŠ Sirotkova - rekonstrukce</t>
  </si>
  <si>
    <t>4333 Celkem ZŠ Bosonožské náměstí - rek. a půdní vestavba</t>
  </si>
  <si>
    <t>4334 Celkem ZŠ Pavlovská</t>
  </si>
  <si>
    <t>4338 Celkem ZŠ Merhautova - rekonstrukce střechy a zateplení</t>
  </si>
  <si>
    <t>4335 Celkem ZŠ Košinova - rekonstrukce školní kuchyně</t>
  </si>
  <si>
    <t>4336 Celkem ZŠ Hamry - rekonstrukce školní kuchyně</t>
  </si>
  <si>
    <t>4339 Celkem ZŠ Horácké nám. - rekonstrukce školní kuchyně</t>
  </si>
  <si>
    <t>Lesní školka Jezírko - příspěvek do sdružení</t>
  </si>
  <si>
    <t>4512 Celkem Rekonstrukce divadla Reduta</t>
  </si>
  <si>
    <t>4516 Celkem Loutkové divadlo Radost II. etapa rek. objektu</t>
  </si>
  <si>
    <t>4528 Celkem Koncertní sál Dobrovského - investiční transfer</t>
  </si>
  <si>
    <t>UZ</t>
  </si>
  <si>
    <t>Zař. města pro odchyt. a as. službu a útulek pro zvíř.</t>
  </si>
  <si>
    <t>Celk. RN - UR</t>
  </si>
  <si>
    <t>OVLHZ</t>
  </si>
  <si>
    <t>4845 Celkem Zař. města pro odchyt. a as. službu a útulek pro zvíř.</t>
  </si>
  <si>
    <t>4867 Celkem Lesní hosp. plán Lesního hospod. celku LmBrna</t>
  </si>
  <si>
    <t>4217 Celkem Mimoúrovňová křižovatka Hlinky</t>
  </si>
  <si>
    <t>4220 Celkem I/42 VMO Dobrovského</t>
  </si>
  <si>
    <t>4267 Celkem Komplex. regen. historického jádra - ost. komunik.</t>
  </si>
  <si>
    <t xml:space="preserve">Rekonstrukce ul. Šikulova </t>
  </si>
  <si>
    <t>4564 Celkem Rekonstrukce ul. Šikulova</t>
  </si>
  <si>
    <t>4276 Celkem Plotní - Dornych - tramvaj včetně inž.sítí</t>
  </si>
  <si>
    <t>4280 Celkem Velký městský okruh Tomkovo náměstí</t>
  </si>
  <si>
    <t>4281 Celkem Velký městský okruh Rokytova</t>
  </si>
  <si>
    <t>4282 Celkem Rek. vozovek včetně chodníků a VO Tuřany I.</t>
  </si>
  <si>
    <t>4283 Celkem Rek. povrchů komunikací, MČ Brno - Ořešín</t>
  </si>
  <si>
    <t>4285 Celkem Rekonstrukce mostu Kšírova přes Svratku</t>
  </si>
  <si>
    <t>4287 Celkem Rekonstrukce ul. Hudcovy III.etapa</t>
  </si>
  <si>
    <t>4288 Celkem Rek. vozovek včetně chodníků a VO Žebětín</t>
  </si>
  <si>
    <t>4289 Celkem Most přes Brněnskou přehradu pod hradem Veveří</t>
  </si>
  <si>
    <t>4552 Celkem Pasáž Velký Špalíček</t>
  </si>
  <si>
    <t>4553 Celkem Rekonstrukce křižovatky Okružní - tř.gen.Píky</t>
  </si>
  <si>
    <t>4556 Celkem Rekonstrukce komunikací Tuřany II.</t>
  </si>
  <si>
    <t>4208 Celkem Majetkoprávní vypořádání a příprava staveb</t>
  </si>
  <si>
    <t>4248 Celkem Rek. systému světelných signalizačních zařízení</t>
  </si>
  <si>
    <t>4266 Celkem Dotace na rek. areálu Masná pro a.s. BKOM</t>
  </si>
  <si>
    <t>4268 Celkem Rekonstrukce náměstí Svobody</t>
  </si>
  <si>
    <t>4273 Celkem Rek. povrchů komunikací Ochozská-Klicperova</t>
  </si>
  <si>
    <t>4292 Celkem Cykl. stezka IKEA - soutok Svratky se Svitavou</t>
  </si>
  <si>
    <t>4296 Celkem CS Valchařská Babická</t>
  </si>
  <si>
    <t>4297 Celkem Soubor staveb BPZ - Černovická terasa</t>
  </si>
  <si>
    <t>4550 Celkem CS Černovická - Křenová</t>
  </si>
  <si>
    <t>4554 Celkem Rekonstrukce Vaňkova náměstí</t>
  </si>
  <si>
    <t>4229 Celkem Prodloužení tram. tratě Merhautova - Lesná I.etapa</t>
  </si>
  <si>
    <t>4230 Celkem Severojižní tramvajový diametr v Brně II.stavba</t>
  </si>
  <si>
    <t>Ulice Jemelkova - zastávka MHD Starý Lískovec</t>
  </si>
  <si>
    <t>4256 Celkem Ulice Jemelkova - zastávka MHD Starý Lískovec</t>
  </si>
  <si>
    <t>4006 Celkem MČ Brno-Soběšice-zásobování vodou</t>
  </si>
  <si>
    <t>Jehnice - Ořešín - Útěchov, vod. přivaděč 1.etapa</t>
  </si>
  <si>
    <t>4032 Celkem Jehnice - Ořešín - Útěchov, vod. přivaděč 1.etapa</t>
  </si>
  <si>
    <t>4040 Celkem Vodárenské objekty - zabezpečovací zařízení</t>
  </si>
  <si>
    <t>Čerpací stanice - rekonstrukce armatur a strojů</t>
  </si>
  <si>
    <t>4052 Celkem Čerpací stanice - rekonstrukce armatur a strojů</t>
  </si>
  <si>
    <t>4077 Celkem Měření na vodovodní síti</t>
  </si>
  <si>
    <t>4131 Celkem Topolky, rekonstrukce vodovodu</t>
  </si>
  <si>
    <t>4188 Celkem Obřanská III., rekonstrukce vodovodu u smyčky</t>
  </si>
  <si>
    <t>Provoz. budova BVaK UV Pisárky</t>
  </si>
  <si>
    <t>4193 Celkem Provoz. budova BVaK UV Pisárky</t>
  </si>
  <si>
    <t>4379 Celkem Ostrůvek, vodovod</t>
  </si>
  <si>
    <t>4445 Celkem Mathonova II., rekonstrukce vodovodu</t>
  </si>
  <si>
    <t>Myslínova, rekonstrukce vodovodu</t>
  </si>
  <si>
    <t>4446 Celkem Myslínova, rekonstrukce vodovodu</t>
  </si>
  <si>
    <t>Investici zajišťuje</t>
  </si>
  <si>
    <t>1999</t>
  </si>
  <si>
    <t>2002</t>
  </si>
  <si>
    <t>2001</t>
  </si>
  <si>
    <t>Mimoúrovňová křižovatka Hlinky</t>
  </si>
  <si>
    <t>2000</t>
  </si>
  <si>
    <t>2003</t>
  </si>
  <si>
    <t>I/42 VMO Dobrovského</t>
  </si>
  <si>
    <t>2005</t>
  </si>
  <si>
    <t>2008</t>
  </si>
  <si>
    <t>Plotní - Dornych - tramvaj včetně inž.sítí</t>
  </si>
  <si>
    <t>Velký městský okruh Tomkovo náměstí</t>
  </si>
  <si>
    <t>2006</t>
  </si>
  <si>
    <t>Velký městský okruh Rokytova</t>
  </si>
  <si>
    <t>2004</t>
  </si>
  <si>
    <t>Rekonstrukce mostu Kšírova přes Svratku</t>
  </si>
  <si>
    <t>Most přes Brněnskou přehradu pod hradem Veveří</t>
  </si>
  <si>
    <t>Rozšíření ul.Kolejní</t>
  </si>
  <si>
    <t>Pasáž Velký Špalíček</t>
  </si>
  <si>
    <t>Rekonstrukce křižovatky Okružní - tř.gen.Píky</t>
  </si>
  <si>
    <t>Rekonstrukce komunikací Tuřany II.</t>
  </si>
  <si>
    <t>Majetkoprávní vypořádání a příprava staveb</t>
  </si>
  <si>
    <t>MČ</t>
  </si>
  <si>
    <t>Rekonstrukce náměstí Svobody</t>
  </si>
  <si>
    <t>CS Valchařská Babická</t>
  </si>
  <si>
    <t>Soubor staveb BPZ - Černovická terasa</t>
  </si>
  <si>
    <t>CS Černovická - Křenová</t>
  </si>
  <si>
    <t>Rekonstrukce Vaňkova náměstí</t>
  </si>
  <si>
    <t>Severojižní tramvajový diametr v Brně II.stavba</t>
  </si>
  <si>
    <t>2013</t>
  </si>
  <si>
    <t>2010</t>
  </si>
  <si>
    <t>MČ Brno-Soběšice-zásobování vodou</t>
  </si>
  <si>
    <t>Brněnská přehrada - sociální a technická zařízení</t>
  </si>
  <si>
    <t>1998</t>
  </si>
  <si>
    <t>Kanalizace Holásky, MČ Brno Tuřany II.etapa</t>
  </si>
  <si>
    <t>Odkanalizování a zásobování vodou, Brno - Slatina</t>
  </si>
  <si>
    <t>Dešťová kanalizace v MČ Brno Ořešín</t>
  </si>
  <si>
    <t>Oddílný kanalizační systém Brno-Bohunice</t>
  </si>
  <si>
    <t>Odvedení dešťových vod ze Soběšic</t>
  </si>
  <si>
    <t>Dešťová stoka Absolonova - Veslařská</t>
  </si>
  <si>
    <t>Projekt Phare LSIF CZ 9910 - technická asistence</t>
  </si>
  <si>
    <t>ZŠ Tuháčkova II.etapa</t>
  </si>
  <si>
    <t>ZŠ Pavlovská</t>
  </si>
  <si>
    <t>ZŠ Košinova - rekonstrukce školní kuchyně</t>
  </si>
  <si>
    <t>ZŠ Hamry - rekonstrukce školní kuchyně</t>
  </si>
  <si>
    <t>Rekonstrukce divadla Reduta</t>
  </si>
  <si>
    <t>Koncertní sál Dobrovského - investiční transfer</t>
  </si>
  <si>
    <t>Rok</t>
  </si>
  <si>
    <t xml:space="preserve">Zahájení </t>
  </si>
  <si>
    <t>Ukončení</t>
  </si>
  <si>
    <t xml:space="preserve">Celkové RN </t>
  </si>
  <si>
    <t>investice</t>
  </si>
  <si>
    <t>Skutečnost</t>
  </si>
  <si>
    <t xml:space="preserve"> k 31.12.01</t>
  </si>
  <si>
    <t>Schválený</t>
  </si>
  <si>
    <t>rozpočet 2002</t>
  </si>
  <si>
    <t>Upravený rozpočet k 31.12.2002</t>
  </si>
  <si>
    <t>z toho:</t>
  </si>
  <si>
    <t>město</t>
  </si>
  <si>
    <t>městská část</t>
  </si>
  <si>
    <t>S/UR (%)</t>
  </si>
  <si>
    <t>Muzeum m. Brna</t>
  </si>
  <si>
    <t>MČ N. Lískovec</t>
  </si>
  <si>
    <t>MČ  Bystrc</t>
  </si>
  <si>
    <t>Vila Tugendhat - rekonstrukce</t>
  </si>
  <si>
    <t>Dům pánů z Kunštátu</t>
  </si>
  <si>
    <t>Soubor staveb rekonstrukce NKP Špilberk II.etapa</t>
  </si>
  <si>
    <t>Areál Kraví Hora</t>
  </si>
  <si>
    <t>Baseballové hřiště</t>
  </si>
  <si>
    <t>Poliklinika Zahradníkova - rekonstrukce II.stavba</t>
  </si>
  <si>
    <t>Ústřední hřbitov - rekonstrukce opěrné zdi</t>
  </si>
  <si>
    <t>Rozptylová loučka</t>
  </si>
  <si>
    <t>Obnovení hřbitova Komín</t>
  </si>
  <si>
    <t>Dokončení rozšíření hřbitova Řečkovice</t>
  </si>
  <si>
    <t>Rozšíření hřbitova v Líšni</t>
  </si>
  <si>
    <t>Rozptylový pavilon</t>
  </si>
  <si>
    <t>Výkupy pozemků v k.ú. Starý Lískovec</t>
  </si>
  <si>
    <t>BPP Černovická terasa - dekontaminace ploch</t>
  </si>
  <si>
    <t>Přebudování oplocení areálu ZOO města Brna</t>
  </si>
  <si>
    <t>Výstavba provozního zázemí ZOO</t>
  </si>
  <si>
    <t>Stabilizace jezírka Netopýrky</t>
  </si>
  <si>
    <t>Rekonstrukce staré správní budovy ZOO</t>
  </si>
  <si>
    <t>Rekonstrukce parku Denisovy sady a Studánka</t>
  </si>
  <si>
    <t>NKP Špilberk-rekonstrukce parku II.etapa</t>
  </si>
  <si>
    <t>Obnova veřejné zeleně Lesná</t>
  </si>
  <si>
    <t>Rekonstrukce objektu Křenová 4</t>
  </si>
  <si>
    <t>Informační systém města Brna</t>
  </si>
  <si>
    <t>ZŠ Horácké nám. - rekonstrukce školní kuchyně</t>
  </si>
  <si>
    <t>ZŠ Merhautova - rekonstrukce střechy a zateplení</t>
  </si>
  <si>
    <t>Památník Leoše Janáčka</t>
  </si>
  <si>
    <t>Rezerva kapitálových výdajů</t>
  </si>
  <si>
    <t>Rekonstrukce kulturního domu Semilaso I. a II.etapa</t>
  </si>
  <si>
    <t>Dostavba fotbalového stadionu Srbská</t>
  </si>
  <si>
    <t>Hala Bohunice - sdružená investice</t>
  </si>
  <si>
    <t>Zdroj  financí</t>
  </si>
  <si>
    <t>Projektové práce pro UHA a OD a OHR</t>
  </si>
  <si>
    <t>Z</t>
  </si>
  <si>
    <t>O</t>
  </si>
  <si>
    <t>O,FEU</t>
  </si>
  <si>
    <t>FBV</t>
  </si>
  <si>
    <t>Vodárenské objekty - zabezpečovací zařízení</t>
  </si>
  <si>
    <t>Měření na vodovodní síti</t>
  </si>
  <si>
    <t>Topolky, rekonstrukce vodovodu</t>
  </si>
  <si>
    <t>Obřanská III., rekonstrukce vodovodu u smyčky</t>
  </si>
  <si>
    <t>Ostrůvek, vodovod</t>
  </si>
  <si>
    <t>Mathonova II., rekonstrukce vodovodu</t>
  </si>
  <si>
    <t>Bílovická, rekonstrukce vodovodu</t>
  </si>
  <si>
    <t>Uzavřená, rekonstrukce vodovodu</t>
  </si>
  <si>
    <t>Zdráhalova, rekonstrukce vodovodu a kanalizace</t>
  </si>
  <si>
    <t>Líšeň pod VDJ - přeložky vodovodů</t>
  </si>
  <si>
    <t>Sadovského, rekonstrukce vodovodu</t>
  </si>
  <si>
    <t>Bělohorská, rekonstrukce vodovodu</t>
  </si>
  <si>
    <t>Výstavní, rekonstrukce vodovodu</t>
  </si>
  <si>
    <t>Rekonstrukce kmenové stoky F</t>
  </si>
  <si>
    <t>Kamenná čtvrt, kanalizace a vodovod</t>
  </si>
  <si>
    <t>Rekonstrukce objektů - havarijní stav</t>
  </si>
  <si>
    <t>Separace Medláneckého potoka II.část</t>
  </si>
  <si>
    <t>Hapalova, rekonstrukce kanalizace</t>
  </si>
  <si>
    <t>Hlinky OK Riviera, rekonstrukce kanalizace BO7</t>
  </si>
  <si>
    <t>Cacovice, podchod pod Svitavou</t>
  </si>
  <si>
    <t>Odlehčovací komora v údolí Čertíku</t>
  </si>
  <si>
    <t>Klíny II., rekonstrukce kanalizace a vodovodu</t>
  </si>
  <si>
    <t>Nerudova, rekonstrukce kanalizace a vodovodu</t>
  </si>
  <si>
    <t>Bulharská, rekonstrukce kanalizace a vodovodu</t>
  </si>
  <si>
    <t>Filipínského, rekonstrukce kanalizace</t>
  </si>
  <si>
    <t>Jílkova, rekonstrukce kanalizace a vodovodu</t>
  </si>
  <si>
    <t>Nám.28.dubna, rekonstrukce kanalizace</t>
  </si>
  <si>
    <t>Březinova, rekonstrukce kanalizace</t>
  </si>
  <si>
    <t>Mahenova, rekonstrukce kanalizace</t>
  </si>
  <si>
    <t>Zahradníkova I., rekonstrukce kanalizace</t>
  </si>
  <si>
    <t>Zahradníkova II., rekonstrukce kanalizace</t>
  </si>
  <si>
    <t>Husova, rekonstrukce kanalizace a vodovodu</t>
  </si>
  <si>
    <t>Minská, rekonstrukce vodovodu a kanalizace</t>
  </si>
  <si>
    <t>Purkyňova, rekonstrukce kanalizace a vodovodu</t>
  </si>
  <si>
    <t>RKS C Cupákova</t>
  </si>
  <si>
    <t>Palackého nám., rekonstrukce kanalizace</t>
  </si>
  <si>
    <t>Příprava staveb, geom.plány, výkupy pozemků</t>
  </si>
  <si>
    <t>OŽP</t>
  </si>
  <si>
    <t>§</t>
  </si>
  <si>
    <t>ORG</t>
  </si>
  <si>
    <t>pol</t>
  </si>
  <si>
    <t>ORJ</t>
  </si>
  <si>
    <t>Celkový součet</t>
  </si>
  <si>
    <t>1014 Celkem Ozdravování hospodářských zvířat a zvláštní vet. péče</t>
  </si>
  <si>
    <t>1039 Celkem Záležitosti lesního hospodářství j.n.</t>
  </si>
  <si>
    <t>2212 Celkem Silnice</t>
  </si>
  <si>
    <t>*</t>
  </si>
  <si>
    <t>2219 Celkem Záležitosti pozemních komunikací j.n.</t>
  </si>
  <si>
    <t>2221 Celkem Provoz veřejné silniční dopravy</t>
  </si>
  <si>
    <t>2271 Celkem Ostatní dráhy</t>
  </si>
  <si>
    <t>Rek. a dostavba Archivu města Brna v Černovicích II. etapa</t>
  </si>
  <si>
    <t>4610 Celkem Rek. a dostavba Archivu města Brna v Černovicích II. etapa</t>
  </si>
  <si>
    <t>Rekonstrukce obvodového pláště Dominikánské nám. 3</t>
  </si>
  <si>
    <t>4990 Rekonstrukce obvodového pláště Dominikánské nám. 3</t>
  </si>
  <si>
    <t>Univerzitní kampus Bohunice</t>
  </si>
  <si>
    <t>4959 Univerzitní kampus Bohunice</t>
  </si>
  <si>
    <t>Příspěvek na investice MDB</t>
  </si>
  <si>
    <t>2310 Celkem Pitná voda</t>
  </si>
  <si>
    <t>2321 Celkem Odvádění a čištění odvádění odpadních vod a nakládání s kaly</t>
  </si>
  <si>
    <t>**</t>
  </si>
  <si>
    <t>2329 Celkem Odvádění a čištění odpadních vod j.n.</t>
  </si>
  <si>
    <t>3113 Celkem Základní školy</t>
  </si>
  <si>
    <t>3141 Celkem Školní stravování při předškolním a základním vzdělávání</t>
  </si>
  <si>
    <t>3311 Celkem Divadelní činnost</t>
  </si>
  <si>
    <t>3312 Celkem Činnost uměleckých souborů</t>
  </si>
  <si>
    <t>3314 Celkem Činnosti knihovnické</t>
  </si>
  <si>
    <t>3315 Celkem Činnosti muzeí a galerií</t>
  </si>
  <si>
    <t>3317 Celkem Výstavní činnosti v kultuře</t>
  </si>
  <si>
    <t>3319 Celkem Záležitosti kultury j.n.</t>
  </si>
  <si>
    <t>Rek. Památníku Leoše Janáčka-investiční tranfer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</si>
</sst>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#,##0_ ;[Red]\-#,##0\ "/>
    <numFmt numFmtId="166" formatCode="#,##0\ _K_č"/>
    <numFmt numFmtId="167" formatCode="###0"/>
    <numFmt numFmtId="168" formatCode="0.0"/>
  </numFmts>
  <fonts count="10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" fontId="2" fillId="0" borderId="1" xfId="19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1" fontId="2" fillId="0" borderId="1" xfId="19" applyNumberFormat="1" applyFont="1" applyFill="1" applyBorder="1" applyAlignment="1">
      <alignment horizontal="left"/>
      <protection/>
    </xf>
    <xf numFmtId="167" fontId="2" fillId="0" borderId="1" xfId="19" applyNumberFormat="1" applyFont="1" applyFill="1" applyBorder="1" applyAlignment="1">
      <alignment horizontal="left"/>
      <protection/>
    </xf>
    <xf numFmtId="1" fontId="2" fillId="0" borderId="1" xfId="19" applyNumberFormat="1" applyFont="1" applyFill="1" applyBorder="1" applyAlignment="1">
      <alignment horizontal="right"/>
      <protection/>
    </xf>
    <xf numFmtId="1" fontId="2" fillId="0" borderId="1" xfId="19" applyNumberFormat="1" applyFont="1" applyFill="1" applyBorder="1">
      <alignment/>
      <protection/>
    </xf>
    <xf numFmtId="3" fontId="4" fillId="0" borderId="1" xfId="19" applyNumberFormat="1" applyFont="1" applyFill="1" applyBorder="1">
      <alignment/>
      <protection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/>
    </xf>
    <xf numFmtId="1" fontId="4" fillId="0" borderId="1" xfId="19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19" applyNumberFormat="1" applyFont="1" applyFill="1" applyBorder="1" applyAlignment="1">
      <alignment/>
      <protection/>
    </xf>
    <xf numFmtId="1" fontId="2" fillId="0" borderId="1" xfId="19" applyNumberFormat="1" applyFont="1" applyFill="1" applyBorder="1" applyAlignment="1">
      <alignment horizontal="right" vertical="top"/>
      <protection/>
    </xf>
    <xf numFmtId="168" fontId="4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6" fillId="0" borderId="1" xfId="19" applyNumberFormat="1" applyFont="1" applyFill="1" applyBorder="1">
      <alignment/>
      <protection/>
    </xf>
    <xf numFmtId="168" fontId="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3" fontId="2" fillId="0" borderId="1" xfId="19" applyNumberFormat="1" applyFont="1" applyFill="1" applyBorder="1">
      <alignment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7" fontId="5" fillId="0" borderId="1" xfId="19" applyNumberFormat="1" applyFont="1" applyFill="1" applyBorder="1" applyAlignment="1">
      <alignment horizontal="left"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shrinkToFit="1"/>
    </xf>
    <xf numFmtId="1" fontId="2" fillId="0" borderId="1" xfId="19" applyNumberFormat="1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/>
    </xf>
    <xf numFmtId="1" fontId="5" fillId="0" borderId="1" xfId="19" applyNumberFormat="1" applyFont="1" applyFill="1" applyBorder="1" applyAlignment="1">
      <alignment horizontal="left"/>
      <protection/>
    </xf>
    <xf numFmtId="1" fontId="5" fillId="0" borderId="1" xfId="19" applyNumberFormat="1" applyFont="1" applyFill="1" applyBorder="1" applyAlignment="1">
      <alignment horizontal="right"/>
      <protection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3" fontId="6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/>
    </xf>
    <xf numFmtId="1" fontId="5" fillId="0" borderId="1" xfId="19" applyNumberFormat="1" applyFont="1" applyFill="1" applyBorder="1" applyAlignment="1">
      <alignment horizontal="center"/>
      <protection/>
    </xf>
    <xf numFmtId="1" fontId="5" fillId="0" borderId="1" xfId="19" applyNumberFormat="1" applyFont="1" applyFill="1" applyBorder="1">
      <alignment/>
      <protection/>
    </xf>
    <xf numFmtId="1" fontId="6" fillId="0" borderId="1" xfId="19" applyNumberFormat="1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7" fontId="2" fillId="0" borderId="1" xfId="19" applyNumberFormat="1" applyFont="1" applyFill="1" applyBorder="1" applyAlignment="1">
      <alignment horizontal="right"/>
      <protection/>
    </xf>
    <xf numFmtId="1" fontId="2" fillId="0" borderId="1" xfId="19" applyNumberFormat="1" applyFont="1" applyFill="1" applyBorder="1" applyAlignment="1">
      <alignment horizontal="left" vertical="top"/>
      <protection/>
    </xf>
    <xf numFmtId="16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" fontId="5" fillId="0" borderId="0" xfId="19" applyNumberFormat="1" applyFont="1" applyFill="1" applyBorder="1" applyAlignment="1">
      <alignment horizontal="left"/>
      <protection/>
    </xf>
    <xf numFmtId="167" fontId="5" fillId="0" borderId="0" xfId="19" applyNumberFormat="1" applyFont="1" applyFill="1" applyBorder="1" applyAlignment="1">
      <alignment horizontal="left"/>
      <protection/>
    </xf>
    <xf numFmtId="1" fontId="2" fillId="0" borderId="0" xfId="19" applyNumberFormat="1" applyFont="1" applyFill="1" applyBorder="1" applyAlignment="1">
      <alignment horizontal="right"/>
      <protection/>
    </xf>
    <xf numFmtId="1" fontId="2" fillId="0" borderId="0" xfId="19" applyNumberFormat="1" applyFont="1" applyFill="1" applyBorder="1" applyAlignment="1">
      <alignment horizontal="center"/>
      <protection/>
    </xf>
    <xf numFmtId="1" fontId="2" fillId="0" borderId="0" xfId="19" applyNumberFormat="1" applyFont="1" applyFill="1" applyBorder="1">
      <alignment/>
      <protection/>
    </xf>
    <xf numFmtId="1" fontId="4" fillId="0" borderId="0" xfId="19" applyNumberFormat="1" applyFont="1" applyFill="1" applyBorder="1" applyAlignment="1">
      <alignment horizontal="left"/>
      <protection/>
    </xf>
    <xf numFmtId="1" fontId="6" fillId="0" borderId="0" xfId="19" applyNumberFormat="1" applyFont="1" applyFill="1" applyBorder="1" applyAlignment="1">
      <alignment horizontal="left"/>
      <protection/>
    </xf>
    <xf numFmtId="3" fontId="6" fillId="0" borderId="0" xfId="19" applyNumberFormat="1" applyFont="1" applyFill="1" applyBorder="1">
      <alignment/>
      <protection/>
    </xf>
    <xf numFmtId="168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4" xfId="19" applyNumberFormat="1" applyFont="1" applyFill="1" applyBorder="1" applyAlignment="1">
      <alignment horizontal="center" wrapText="1"/>
      <protection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" fontId="2" fillId="0" borderId="6" xfId="19" applyNumberFormat="1" applyFont="1" applyFill="1" applyBorder="1" applyAlignment="1">
      <alignment horizontal="center"/>
      <protection/>
    </xf>
    <xf numFmtId="3" fontId="2" fillId="0" borderId="6" xfId="19" applyNumberFormat="1" applyFont="1" applyFill="1" applyBorder="1" applyAlignment="1">
      <alignment horizontal="center" wrapText="1"/>
      <protection/>
    </xf>
    <xf numFmtId="1" fontId="2" fillId="0" borderId="6" xfId="19" applyNumberFormat="1" applyFont="1" applyFill="1" applyBorder="1" applyAlignment="1">
      <alignment horizontal="center" wrapText="1"/>
      <protection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7" xfId="19" applyNumberFormat="1" applyFont="1" applyFill="1" applyBorder="1" applyAlignment="1">
      <alignment horizontal="center" wrapText="1"/>
      <protection/>
    </xf>
    <xf numFmtId="0" fontId="0" fillId="0" borderId="6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ozpočet na 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2"/>
  <sheetViews>
    <sheetView showGridLines="0" tabSelected="1" zoomScale="75" zoomScaleNormal="75" zoomScaleSheetLayoutView="75" workbookViewId="0" topLeftCell="B1">
      <pane xSplit="5" ySplit="2" topLeftCell="G3" activePane="bottomRight" state="frozen"/>
      <selection pane="topLeft" activeCell="B1" sqref="B1"/>
      <selection pane="topRight" activeCell="G1" sqref="G1"/>
      <selection pane="bottomLeft" activeCell="B2" sqref="B2"/>
      <selection pane="bottomRight" activeCell="B2" sqref="B2"/>
    </sheetView>
  </sheetViews>
  <sheetFormatPr defaultColWidth="9.00390625" defaultRowHeight="12.75" outlineLevelRow="7"/>
  <cols>
    <col min="1" max="1" width="5.375" style="2" hidden="1" customWidth="1"/>
    <col min="2" max="2" width="7.25390625" style="2" customWidth="1"/>
    <col min="3" max="3" width="14.00390625" style="2" customWidth="1"/>
    <col min="4" max="4" width="6.75390625" style="2" customWidth="1"/>
    <col min="5" max="5" width="8.125" style="2" bestFit="1" customWidth="1"/>
    <col min="6" max="6" width="6.875" style="2" bestFit="1" customWidth="1"/>
    <col min="7" max="7" width="54.375" style="2" customWidth="1"/>
    <col min="8" max="9" width="10.00390625" style="2" customWidth="1"/>
    <col min="10" max="10" width="15.75390625" style="2" customWidth="1"/>
    <col min="11" max="11" width="13.875" style="2" customWidth="1"/>
    <col min="12" max="12" width="14.25390625" style="2" customWidth="1"/>
    <col min="13" max="13" width="13.375" style="2" customWidth="1"/>
    <col min="14" max="14" width="15.00390625" style="2" customWidth="1"/>
    <col min="15" max="15" width="14.00390625" style="2" customWidth="1"/>
    <col min="16" max="16" width="13.875" style="2" customWidth="1"/>
    <col min="17" max="17" width="13.75390625" style="2" customWidth="1"/>
    <col min="18" max="18" width="14.875" style="2" customWidth="1"/>
    <col min="19" max="19" width="12.25390625" style="66" customWidth="1"/>
    <col min="20" max="20" width="17.25390625" style="2" customWidth="1"/>
    <col min="21" max="21" width="9.875" style="67" hidden="1" customWidth="1"/>
    <col min="22" max="22" width="14.125" style="2" customWidth="1"/>
    <col min="23" max="16384" width="9.125" style="2" customWidth="1"/>
  </cols>
  <sheetData>
    <row r="1" spans="2:21" s="89" customFormat="1" ht="15.75">
      <c r="B1" s="90"/>
      <c r="C1" s="90"/>
      <c r="D1" s="90"/>
      <c r="E1" s="90"/>
      <c r="F1" s="90"/>
      <c r="G1" s="90"/>
      <c r="H1" s="101" t="s">
        <v>687</v>
      </c>
      <c r="I1" s="102"/>
      <c r="J1" s="92" t="s">
        <v>690</v>
      </c>
      <c r="K1" s="92" t="s">
        <v>692</v>
      </c>
      <c r="L1" s="92" t="s">
        <v>694</v>
      </c>
      <c r="M1" s="103" t="s">
        <v>696</v>
      </c>
      <c r="N1" s="88" t="s">
        <v>697</v>
      </c>
      <c r="O1" s="93"/>
      <c r="P1" s="96" t="s">
        <v>692</v>
      </c>
      <c r="Q1" s="94" t="s">
        <v>697</v>
      </c>
      <c r="R1" s="95"/>
      <c r="S1" s="99" t="s">
        <v>700</v>
      </c>
      <c r="T1" s="90"/>
      <c r="U1" s="91"/>
    </row>
    <row r="2" spans="1:22" ht="30.75" customHeight="1">
      <c r="A2" s="83"/>
      <c r="B2" s="85" t="s">
        <v>778</v>
      </c>
      <c r="C2" s="85" t="s">
        <v>779</v>
      </c>
      <c r="D2" s="85" t="s">
        <v>780</v>
      </c>
      <c r="E2" s="85" t="s">
        <v>588</v>
      </c>
      <c r="F2" s="85" t="s">
        <v>781</v>
      </c>
      <c r="G2" s="85" t="s">
        <v>442</v>
      </c>
      <c r="H2" s="82" t="s">
        <v>688</v>
      </c>
      <c r="I2" s="38" t="s">
        <v>689</v>
      </c>
      <c r="J2" s="86" t="s">
        <v>691</v>
      </c>
      <c r="K2" s="86" t="s">
        <v>693</v>
      </c>
      <c r="L2" s="86" t="s">
        <v>695</v>
      </c>
      <c r="M2" s="104"/>
      <c r="N2" s="86" t="s">
        <v>698</v>
      </c>
      <c r="O2" s="86" t="s">
        <v>699</v>
      </c>
      <c r="P2" s="86" t="s">
        <v>280</v>
      </c>
      <c r="Q2" s="86" t="s">
        <v>698</v>
      </c>
      <c r="R2" s="86" t="s">
        <v>699</v>
      </c>
      <c r="S2" s="100"/>
      <c r="T2" s="87" t="s">
        <v>640</v>
      </c>
      <c r="U2" s="84" t="s">
        <v>734</v>
      </c>
      <c r="V2" s="2" t="s">
        <v>590</v>
      </c>
    </row>
    <row r="3" spans="1:22" ht="18.75" outlineLevel="3">
      <c r="A3" s="36"/>
      <c r="B3" s="3">
        <v>1014</v>
      </c>
      <c r="C3" s="4">
        <v>3001510000</v>
      </c>
      <c r="D3" s="5">
        <v>6122</v>
      </c>
      <c r="E3" s="5"/>
      <c r="F3" s="39">
        <v>5100</v>
      </c>
      <c r="G3" s="6" t="s">
        <v>440</v>
      </c>
      <c r="H3" s="40">
        <v>2002</v>
      </c>
      <c r="I3" s="40">
        <v>2002</v>
      </c>
      <c r="J3" s="29">
        <v>0</v>
      </c>
      <c r="K3" s="7"/>
      <c r="L3" s="29">
        <v>2260</v>
      </c>
      <c r="M3" s="8">
        <f>+N3+O3</f>
        <v>0</v>
      </c>
      <c r="N3" s="29"/>
      <c r="O3" s="8"/>
      <c r="P3" s="8">
        <f>+Q3+R3</f>
        <v>0</v>
      </c>
      <c r="Q3" s="8"/>
      <c r="R3" s="8"/>
      <c r="S3" s="20">
        <f>IF(M3=0,0,(P3/M3*100))</f>
        <v>0</v>
      </c>
      <c r="T3" s="30" t="s">
        <v>777</v>
      </c>
      <c r="U3" s="34" t="s">
        <v>736</v>
      </c>
      <c r="V3" s="9"/>
    </row>
    <row r="4" spans="1:22" s="51" customFormat="1" ht="16.5" customHeight="1" outlineLevel="2">
      <c r="A4" s="41"/>
      <c r="B4" s="42"/>
      <c r="C4" s="35" t="s">
        <v>409</v>
      </c>
      <c r="D4" s="43"/>
      <c r="E4" s="43"/>
      <c r="F4" s="44"/>
      <c r="G4" s="45"/>
      <c r="H4" s="46"/>
      <c r="I4" s="46"/>
      <c r="J4" s="47">
        <f>SUBTOTAL(9,J3:J3)</f>
        <v>0</v>
      </c>
      <c r="K4" s="47">
        <f>SUBTOTAL(9,K3:K3)</f>
        <v>0</v>
      </c>
      <c r="L4" s="47">
        <f aca="true" t="shared" si="0" ref="L4:R4">SUBTOTAL(9,L3:L3)</f>
        <v>2260</v>
      </c>
      <c r="M4" s="47">
        <f t="shared" si="0"/>
        <v>0</v>
      </c>
      <c r="N4" s="47">
        <f t="shared" si="0"/>
        <v>0</v>
      </c>
      <c r="O4" s="47">
        <f t="shared" si="0"/>
        <v>0</v>
      </c>
      <c r="P4" s="47">
        <f t="shared" si="0"/>
        <v>0</v>
      </c>
      <c r="Q4" s="47">
        <f t="shared" si="0"/>
        <v>0</v>
      </c>
      <c r="R4" s="47">
        <f t="shared" si="0"/>
        <v>0</v>
      </c>
      <c r="S4" s="23">
        <f aca="true" t="shared" si="1" ref="S4:S67">IF(M4=0,0,(P4/M4*100))</f>
        <v>0</v>
      </c>
      <c r="T4" s="48"/>
      <c r="U4" s="49"/>
      <c r="V4" s="50">
        <f>J4-M4</f>
        <v>0</v>
      </c>
    </row>
    <row r="5" spans="1:22" ht="18.75" outlineLevel="4">
      <c r="A5" s="36"/>
      <c r="B5" s="3">
        <v>1014</v>
      </c>
      <c r="C5" s="4">
        <v>3008</v>
      </c>
      <c r="D5" s="5">
        <v>6122</v>
      </c>
      <c r="E5" s="5"/>
      <c r="F5" s="39">
        <v>8200</v>
      </c>
      <c r="G5" s="52" t="s">
        <v>375</v>
      </c>
      <c r="H5" s="40">
        <v>2002</v>
      </c>
      <c r="I5" s="40">
        <v>2002</v>
      </c>
      <c r="J5" s="29">
        <v>2260</v>
      </c>
      <c r="K5" s="53"/>
      <c r="L5" s="29"/>
      <c r="M5" s="8">
        <f>+N5+O5</f>
        <v>670</v>
      </c>
      <c r="N5" s="29">
        <v>670</v>
      </c>
      <c r="O5" s="8"/>
      <c r="P5" s="8">
        <f>+Q5+R5</f>
        <v>669.981</v>
      </c>
      <c r="Q5" s="8">
        <v>669.981</v>
      </c>
      <c r="R5" s="8"/>
      <c r="S5" s="20">
        <f t="shared" si="1"/>
        <v>99.99716417910449</v>
      </c>
      <c r="T5" s="30" t="s">
        <v>122</v>
      </c>
      <c r="U5" s="34"/>
      <c r="V5" s="9"/>
    </row>
    <row r="6" spans="1:22" ht="18.75" outlineLevel="4">
      <c r="A6" s="36"/>
      <c r="B6" s="3"/>
      <c r="C6" s="4">
        <v>3008</v>
      </c>
      <c r="D6" s="5">
        <v>6123</v>
      </c>
      <c r="E6" s="5"/>
      <c r="F6" s="39">
        <v>8200</v>
      </c>
      <c r="G6" s="52" t="s">
        <v>376</v>
      </c>
      <c r="H6" s="40"/>
      <c r="I6" s="40"/>
      <c r="J6" s="29"/>
      <c r="K6" s="53"/>
      <c r="L6" s="29"/>
      <c r="M6" s="8">
        <f>+N6+O6</f>
        <v>1270</v>
      </c>
      <c r="N6" s="29">
        <v>1270</v>
      </c>
      <c r="O6" s="8"/>
      <c r="P6" s="8">
        <f>+Q6+R6</f>
        <v>1268.0591</v>
      </c>
      <c r="Q6" s="8">
        <v>1268.0591</v>
      </c>
      <c r="R6" s="8"/>
      <c r="S6" s="20">
        <f t="shared" si="1"/>
        <v>99.84717322834645</v>
      </c>
      <c r="T6" s="30"/>
      <c r="U6" s="34"/>
      <c r="V6" s="9"/>
    </row>
    <row r="7" spans="1:22" ht="18.75" outlineLevel="4">
      <c r="A7" s="36"/>
      <c r="B7" s="3"/>
      <c r="C7" s="4">
        <v>3008</v>
      </c>
      <c r="D7" s="5">
        <v>6125</v>
      </c>
      <c r="E7" s="5"/>
      <c r="F7" s="39">
        <v>8200</v>
      </c>
      <c r="G7" s="52" t="s">
        <v>377</v>
      </c>
      <c r="H7" s="40"/>
      <c r="I7" s="40"/>
      <c r="J7" s="29"/>
      <c r="K7" s="53"/>
      <c r="L7" s="29"/>
      <c r="M7" s="8">
        <f>+N7+O7</f>
        <v>320</v>
      </c>
      <c r="N7" s="29">
        <v>320</v>
      </c>
      <c r="O7" s="8"/>
      <c r="P7" s="8">
        <f>+Q7+R7</f>
        <v>319.7874</v>
      </c>
      <c r="Q7" s="8">
        <v>319.7874</v>
      </c>
      <c r="R7" s="8"/>
      <c r="S7" s="20">
        <f t="shared" si="1"/>
        <v>99.9335625</v>
      </c>
      <c r="T7" s="30"/>
      <c r="U7" s="34"/>
      <c r="V7" s="9"/>
    </row>
    <row r="8" spans="1:22" ht="18.75" outlineLevel="3">
      <c r="A8" s="36"/>
      <c r="B8" s="3"/>
      <c r="C8" s="35" t="s">
        <v>374</v>
      </c>
      <c r="D8" s="5"/>
      <c r="E8" s="5"/>
      <c r="F8" s="39"/>
      <c r="G8" s="52"/>
      <c r="H8" s="40"/>
      <c r="I8" s="46"/>
      <c r="J8" s="47">
        <f>SUBTOTAL(9,J5:J7)</f>
        <v>2260</v>
      </c>
      <c r="K8" s="47">
        <f>SUBTOTAL(9,K5:K7)</f>
        <v>0</v>
      </c>
      <c r="L8" s="47">
        <f aca="true" t="shared" si="2" ref="L8:R8">SUBTOTAL(9,L5:L7)</f>
        <v>0</v>
      </c>
      <c r="M8" s="47">
        <f t="shared" si="2"/>
        <v>2260</v>
      </c>
      <c r="N8" s="47">
        <f t="shared" si="2"/>
        <v>2260</v>
      </c>
      <c r="O8" s="47">
        <f t="shared" si="2"/>
        <v>0</v>
      </c>
      <c r="P8" s="47">
        <f t="shared" si="2"/>
        <v>2257.8275</v>
      </c>
      <c r="Q8" s="47">
        <f t="shared" si="2"/>
        <v>2257.8275</v>
      </c>
      <c r="R8" s="47">
        <f t="shared" si="2"/>
        <v>0</v>
      </c>
      <c r="S8" s="23">
        <f t="shared" si="1"/>
        <v>99.90387168141592</v>
      </c>
      <c r="T8" s="30"/>
      <c r="U8" s="34"/>
      <c r="V8" s="9">
        <f>J8-M8</f>
        <v>0</v>
      </c>
    </row>
    <row r="9" spans="1:22" ht="18.75" outlineLevel="3">
      <c r="A9" s="36"/>
      <c r="B9" s="3">
        <v>1014</v>
      </c>
      <c r="C9" s="4">
        <v>4845</v>
      </c>
      <c r="D9" s="5">
        <v>6121</v>
      </c>
      <c r="E9" s="5"/>
      <c r="F9" s="1">
        <v>5600</v>
      </c>
      <c r="G9" s="6" t="s">
        <v>589</v>
      </c>
      <c r="H9" s="11" t="s">
        <v>641</v>
      </c>
      <c r="I9" s="11">
        <v>2003</v>
      </c>
      <c r="J9" s="7">
        <v>58000</v>
      </c>
      <c r="K9" s="7">
        <v>808.3</v>
      </c>
      <c r="L9" s="7">
        <v>26800</v>
      </c>
      <c r="M9" s="8">
        <f>+N9+O9</f>
        <v>51793.92</v>
      </c>
      <c r="N9" s="7">
        <v>51793.92</v>
      </c>
      <c r="O9" s="7"/>
      <c r="P9" s="8">
        <f>+Q9+R9</f>
        <v>51534.7565</v>
      </c>
      <c r="Q9" s="7">
        <v>51534.7565</v>
      </c>
      <c r="R9" s="7"/>
      <c r="S9" s="20">
        <f t="shared" si="1"/>
        <v>99.49962563173439</v>
      </c>
      <c r="T9" s="6" t="s">
        <v>94</v>
      </c>
      <c r="U9" s="34" t="s">
        <v>736</v>
      </c>
      <c r="V9" s="9"/>
    </row>
    <row r="10" spans="1:22" ht="18.75" outlineLevel="3">
      <c r="A10" s="36"/>
      <c r="B10" s="3"/>
      <c r="C10" s="4">
        <v>4845</v>
      </c>
      <c r="D10" s="5">
        <v>6130</v>
      </c>
      <c r="E10" s="5"/>
      <c r="F10" s="1">
        <v>5600</v>
      </c>
      <c r="G10" s="6" t="s">
        <v>589</v>
      </c>
      <c r="H10" s="11"/>
      <c r="I10" s="11"/>
      <c r="J10" s="7"/>
      <c r="K10" s="7"/>
      <c r="L10" s="7"/>
      <c r="M10" s="8">
        <f>+N10+O10</f>
        <v>1906.08</v>
      </c>
      <c r="N10" s="7">
        <v>1906.08</v>
      </c>
      <c r="O10" s="7"/>
      <c r="P10" s="8">
        <f>+Q10+R10</f>
        <v>1906.08</v>
      </c>
      <c r="Q10" s="7">
        <v>1906.08</v>
      </c>
      <c r="R10" s="7"/>
      <c r="S10" s="20">
        <f t="shared" si="1"/>
        <v>100</v>
      </c>
      <c r="T10" s="6"/>
      <c r="U10" s="34"/>
      <c r="V10" s="9"/>
    </row>
    <row r="11" spans="1:22" ht="18.75" outlineLevel="2">
      <c r="A11" s="36"/>
      <c r="B11" s="3"/>
      <c r="C11" s="35" t="s">
        <v>592</v>
      </c>
      <c r="D11" s="5"/>
      <c r="E11" s="5"/>
      <c r="F11" s="1"/>
      <c r="G11" s="6"/>
      <c r="H11" s="11"/>
      <c r="I11" s="11"/>
      <c r="J11" s="22">
        <f>SUBTOTAL(9,J9:J10)</f>
        <v>58000</v>
      </c>
      <c r="K11" s="22">
        <f>SUBTOTAL(9,K9:K10)</f>
        <v>808.3</v>
      </c>
      <c r="L11" s="22">
        <f aca="true" t="shared" si="3" ref="L11:R11">SUBTOTAL(9,L9:L10)</f>
        <v>26800</v>
      </c>
      <c r="M11" s="22">
        <f t="shared" si="3"/>
        <v>53700</v>
      </c>
      <c r="N11" s="22">
        <f t="shared" si="3"/>
        <v>53700</v>
      </c>
      <c r="O11" s="22">
        <f t="shared" si="3"/>
        <v>0</v>
      </c>
      <c r="P11" s="22">
        <f t="shared" si="3"/>
        <v>53440.836500000005</v>
      </c>
      <c r="Q11" s="22">
        <f t="shared" si="3"/>
        <v>53440.836500000005</v>
      </c>
      <c r="R11" s="22">
        <f t="shared" si="3"/>
        <v>0</v>
      </c>
      <c r="S11" s="23">
        <f t="shared" si="1"/>
        <v>99.51738640595904</v>
      </c>
      <c r="T11" s="6"/>
      <c r="U11" s="34"/>
      <c r="V11" s="9">
        <f>J11-M11</f>
        <v>4300</v>
      </c>
    </row>
    <row r="12" spans="1:22" s="51" customFormat="1" ht="18.75" outlineLevel="1">
      <c r="A12" s="41"/>
      <c r="B12" s="42" t="s">
        <v>783</v>
      </c>
      <c r="C12" s="35"/>
      <c r="D12" s="43"/>
      <c r="E12" s="43"/>
      <c r="F12" s="54"/>
      <c r="G12" s="55"/>
      <c r="H12" s="56"/>
      <c r="I12" s="56"/>
      <c r="J12" s="22">
        <f>SUBTOTAL(9,J3:J10)</f>
        <v>60260</v>
      </c>
      <c r="K12" s="22">
        <f>SUBTOTAL(9,K3:K10)</f>
        <v>808.3</v>
      </c>
      <c r="L12" s="22">
        <f aca="true" t="shared" si="4" ref="L12:R12">SUBTOTAL(9,L3:L10)</f>
        <v>29060</v>
      </c>
      <c r="M12" s="22">
        <f t="shared" si="4"/>
        <v>55960</v>
      </c>
      <c r="N12" s="22">
        <f t="shared" si="4"/>
        <v>55960</v>
      </c>
      <c r="O12" s="22">
        <f t="shared" si="4"/>
        <v>0</v>
      </c>
      <c r="P12" s="22">
        <f t="shared" si="4"/>
        <v>55698.664000000004</v>
      </c>
      <c r="Q12" s="22">
        <f t="shared" si="4"/>
        <v>55698.664000000004</v>
      </c>
      <c r="R12" s="22">
        <f t="shared" si="4"/>
        <v>0</v>
      </c>
      <c r="S12" s="23">
        <f t="shared" si="1"/>
        <v>99.53299499642603</v>
      </c>
      <c r="T12" s="55"/>
      <c r="U12" s="49"/>
      <c r="V12" s="50">
        <f>J12-M12</f>
        <v>4300</v>
      </c>
    </row>
    <row r="13" spans="1:22" ht="18.75" outlineLevel="3">
      <c r="A13" s="36"/>
      <c r="B13" s="3">
        <v>1036</v>
      </c>
      <c r="C13" s="4">
        <v>3485</v>
      </c>
      <c r="D13" s="5">
        <v>6119</v>
      </c>
      <c r="E13" s="5">
        <v>29516</v>
      </c>
      <c r="F13" s="1">
        <v>5200</v>
      </c>
      <c r="G13" s="6" t="s">
        <v>327</v>
      </c>
      <c r="H13" s="11" t="s">
        <v>643</v>
      </c>
      <c r="I13" s="11" t="s">
        <v>642</v>
      </c>
      <c r="J13" s="7">
        <v>52.5</v>
      </c>
      <c r="K13" s="7"/>
      <c r="L13" s="7"/>
      <c r="M13" s="8">
        <f>+N13+O13</f>
        <v>52.5</v>
      </c>
      <c r="N13" s="7">
        <v>52.5</v>
      </c>
      <c r="O13" s="7"/>
      <c r="P13" s="8">
        <f>+Q13+R13</f>
        <v>52.5</v>
      </c>
      <c r="Q13" s="7">
        <v>52.5</v>
      </c>
      <c r="R13" s="7"/>
      <c r="S13" s="20">
        <f t="shared" si="1"/>
        <v>100</v>
      </c>
      <c r="T13" s="6" t="s">
        <v>591</v>
      </c>
      <c r="U13" s="34"/>
      <c r="V13" s="9"/>
    </row>
    <row r="14" spans="1:22" ht="18.75" outlineLevel="2">
      <c r="A14" s="36"/>
      <c r="B14" s="3"/>
      <c r="C14" s="35" t="s">
        <v>516</v>
      </c>
      <c r="D14" s="5"/>
      <c r="E14" s="5"/>
      <c r="F14" s="1"/>
      <c r="G14" s="6"/>
      <c r="H14" s="11"/>
      <c r="I14" s="11"/>
      <c r="J14" s="22">
        <f>SUBTOTAL(9,J13:J13)</f>
        <v>52.5</v>
      </c>
      <c r="K14" s="22">
        <f>SUBTOTAL(9,K13:K13)</f>
        <v>0</v>
      </c>
      <c r="L14" s="22">
        <f aca="true" t="shared" si="5" ref="L14:R14">SUBTOTAL(9,L13:L13)</f>
        <v>0</v>
      </c>
      <c r="M14" s="22">
        <f t="shared" si="5"/>
        <v>52.5</v>
      </c>
      <c r="N14" s="22">
        <f t="shared" si="5"/>
        <v>52.5</v>
      </c>
      <c r="O14" s="22">
        <f t="shared" si="5"/>
        <v>0</v>
      </c>
      <c r="P14" s="22">
        <f t="shared" si="5"/>
        <v>52.5</v>
      </c>
      <c r="Q14" s="22">
        <f t="shared" si="5"/>
        <v>52.5</v>
      </c>
      <c r="R14" s="22">
        <f t="shared" si="5"/>
        <v>0</v>
      </c>
      <c r="S14" s="23">
        <f t="shared" si="1"/>
        <v>100</v>
      </c>
      <c r="T14" s="6"/>
      <c r="U14" s="34"/>
      <c r="V14" s="9">
        <f>J14-M14</f>
        <v>0</v>
      </c>
    </row>
    <row r="15" spans="1:22" ht="18.75" outlineLevel="1">
      <c r="A15" s="36"/>
      <c r="B15" s="42" t="s">
        <v>326</v>
      </c>
      <c r="C15" s="4"/>
      <c r="D15" s="5"/>
      <c r="E15" s="5"/>
      <c r="F15" s="1"/>
      <c r="G15" s="6"/>
      <c r="H15" s="11"/>
      <c r="I15" s="11"/>
      <c r="J15" s="22">
        <f>SUBTOTAL(9,J13:J13)</f>
        <v>52.5</v>
      </c>
      <c r="K15" s="22">
        <f>SUBTOTAL(9,K13:K13)</f>
        <v>0</v>
      </c>
      <c r="L15" s="22">
        <f aca="true" t="shared" si="6" ref="L15:R15">SUBTOTAL(9,L13:L13)</f>
        <v>0</v>
      </c>
      <c r="M15" s="22">
        <f t="shared" si="6"/>
        <v>52.5</v>
      </c>
      <c r="N15" s="22">
        <f t="shared" si="6"/>
        <v>52.5</v>
      </c>
      <c r="O15" s="22">
        <f t="shared" si="6"/>
        <v>0</v>
      </c>
      <c r="P15" s="22">
        <f t="shared" si="6"/>
        <v>52.5</v>
      </c>
      <c r="Q15" s="22">
        <f t="shared" si="6"/>
        <v>52.5</v>
      </c>
      <c r="R15" s="22">
        <f t="shared" si="6"/>
        <v>0</v>
      </c>
      <c r="S15" s="23">
        <f t="shared" si="1"/>
        <v>100</v>
      </c>
      <c r="T15" s="6"/>
      <c r="U15" s="34"/>
      <c r="V15" s="9">
        <f>J15-M15</f>
        <v>0</v>
      </c>
    </row>
    <row r="16" spans="1:22" ht="18.75" outlineLevel="3">
      <c r="A16" s="36"/>
      <c r="B16" s="3">
        <v>1039</v>
      </c>
      <c r="C16" s="4">
        <v>4867</v>
      </c>
      <c r="D16" s="5">
        <v>6126</v>
      </c>
      <c r="E16" s="5"/>
      <c r="F16" s="1">
        <v>5600</v>
      </c>
      <c r="G16" s="6" t="s">
        <v>43</v>
      </c>
      <c r="H16" s="11">
        <v>2001</v>
      </c>
      <c r="I16" s="11" t="s">
        <v>642</v>
      </c>
      <c r="J16" s="7">
        <v>3700</v>
      </c>
      <c r="K16" s="7">
        <v>2205</v>
      </c>
      <c r="L16" s="7">
        <v>1100</v>
      </c>
      <c r="M16" s="8">
        <f>+N16+O16</f>
        <v>294.26</v>
      </c>
      <c r="N16" s="7">
        <v>294.26</v>
      </c>
      <c r="O16" s="7"/>
      <c r="P16" s="8">
        <f>+Q16+R16</f>
        <v>0</v>
      </c>
      <c r="Q16" s="7"/>
      <c r="R16" s="7"/>
      <c r="S16" s="20">
        <f t="shared" si="1"/>
        <v>0</v>
      </c>
      <c r="T16" s="6" t="s">
        <v>94</v>
      </c>
      <c r="U16" s="34" t="s">
        <v>736</v>
      </c>
      <c r="V16" s="9"/>
    </row>
    <row r="17" spans="1:22" ht="18.75" outlineLevel="3">
      <c r="A17" s="36"/>
      <c r="B17" s="3"/>
      <c r="C17" s="4">
        <v>4867</v>
      </c>
      <c r="D17" s="5">
        <v>6126</v>
      </c>
      <c r="E17" s="5">
        <v>29519</v>
      </c>
      <c r="F17" s="1">
        <v>5600</v>
      </c>
      <c r="G17" s="6" t="s">
        <v>43</v>
      </c>
      <c r="H17" s="11"/>
      <c r="I17" s="11"/>
      <c r="J17" s="7"/>
      <c r="K17" s="7"/>
      <c r="L17" s="7"/>
      <c r="M17" s="8">
        <f>+N17+O17</f>
        <v>1200.74</v>
      </c>
      <c r="N17" s="7">
        <v>1200.74</v>
      </c>
      <c r="O17" s="7"/>
      <c r="P17" s="8">
        <f>+Q17+R17</f>
        <v>1200.738</v>
      </c>
      <c r="Q17" s="7">
        <v>1200.738</v>
      </c>
      <c r="R17" s="7"/>
      <c r="S17" s="20">
        <f>IF(M17=0,0,(P17/M17*100))</f>
        <v>99.99983343604777</v>
      </c>
      <c r="T17" s="6"/>
      <c r="U17" s="34"/>
      <c r="V17" s="9"/>
    </row>
    <row r="18" spans="1:22" ht="18.75" outlineLevel="2">
      <c r="A18" s="36"/>
      <c r="B18" s="3"/>
      <c r="C18" s="35" t="s">
        <v>593</v>
      </c>
      <c r="D18" s="5"/>
      <c r="E18" s="5"/>
      <c r="F18" s="1"/>
      <c r="G18" s="6"/>
      <c r="H18" s="11"/>
      <c r="I18" s="11"/>
      <c r="J18" s="22">
        <f>SUBTOTAL(9,J16:J17)</f>
        <v>3700</v>
      </c>
      <c r="K18" s="22">
        <f>SUBTOTAL(9,K16:K17)</f>
        <v>2205</v>
      </c>
      <c r="L18" s="22">
        <f aca="true" t="shared" si="7" ref="L18:R18">SUBTOTAL(9,L16:L17)</f>
        <v>1100</v>
      </c>
      <c r="M18" s="22">
        <f t="shared" si="7"/>
        <v>1495</v>
      </c>
      <c r="N18" s="22">
        <f t="shared" si="7"/>
        <v>1495</v>
      </c>
      <c r="O18" s="22">
        <f t="shared" si="7"/>
        <v>0</v>
      </c>
      <c r="P18" s="22">
        <f t="shared" si="7"/>
        <v>1200.738</v>
      </c>
      <c r="Q18" s="22">
        <f t="shared" si="7"/>
        <v>1200.738</v>
      </c>
      <c r="R18" s="22">
        <f t="shared" si="7"/>
        <v>0</v>
      </c>
      <c r="S18" s="23">
        <f t="shared" si="1"/>
        <v>80.31692307692309</v>
      </c>
      <c r="T18" s="6"/>
      <c r="U18" s="34"/>
      <c r="V18" s="9">
        <f>J18-M18</f>
        <v>2205</v>
      </c>
    </row>
    <row r="19" spans="1:22" ht="18.75" outlineLevel="1">
      <c r="A19" s="36"/>
      <c r="B19" s="42" t="s">
        <v>784</v>
      </c>
      <c r="C19" s="4"/>
      <c r="D19" s="5"/>
      <c r="E19" s="5"/>
      <c r="F19" s="1"/>
      <c r="G19" s="6"/>
      <c r="H19" s="11"/>
      <c r="I19" s="11"/>
      <c r="J19" s="22">
        <f>SUBTOTAL(9,J16:J17)</f>
        <v>3700</v>
      </c>
      <c r="K19" s="22">
        <f>SUBTOTAL(9,K16:K17)</f>
        <v>2205</v>
      </c>
      <c r="L19" s="22">
        <f aca="true" t="shared" si="8" ref="L19:R19">SUBTOTAL(9,L16:L17)</f>
        <v>1100</v>
      </c>
      <c r="M19" s="22">
        <f t="shared" si="8"/>
        <v>1495</v>
      </c>
      <c r="N19" s="22">
        <f t="shared" si="8"/>
        <v>1495</v>
      </c>
      <c r="O19" s="22">
        <f t="shared" si="8"/>
        <v>0</v>
      </c>
      <c r="P19" s="22">
        <f t="shared" si="8"/>
        <v>1200.738</v>
      </c>
      <c r="Q19" s="22">
        <f t="shared" si="8"/>
        <v>1200.738</v>
      </c>
      <c r="R19" s="22">
        <f t="shared" si="8"/>
        <v>0</v>
      </c>
      <c r="S19" s="23">
        <f t="shared" si="1"/>
        <v>80.31692307692309</v>
      </c>
      <c r="T19" s="6"/>
      <c r="U19" s="34"/>
      <c r="V19" s="9">
        <f>J19-M19</f>
        <v>2205</v>
      </c>
    </row>
    <row r="20" spans="1:22" ht="18.75" outlineLevel="1">
      <c r="A20" s="36"/>
      <c r="B20" s="3">
        <v>1069</v>
      </c>
      <c r="C20" s="4">
        <v>3493</v>
      </c>
      <c r="D20" s="5">
        <v>6121</v>
      </c>
      <c r="E20" s="5">
        <v>98076</v>
      </c>
      <c r="F20" s="1">
        <v>3400</v>
      </c>
      <c r="G20" s="6" t="s">
        <v>269</v>
      </c>
      <c r="H20" s="11" t="s">
        <v>643</v>
      </c>
      <c r="I20" s="11" t="s">
        <v>642</v>
      </c>
      <c r="J20" s="7">
        <v>2030.5</v>
      </c>
      <c r="K20" s="7"/>
      <c r="L20" s="7"/>
      <c r="M20" s="8">
        <f>+N20+O20</f>
        <v>1658.51</v>
      </c>
      <c r="N20" s="7">
        <v>1658.51</v>
      </c>
      <c r="O20" s="7"/>
      <c r="P20" s="8">
        <f>+Q20+R20</f>
        <v>1658.475</v>
      </c>
      <c r="Q20" s="7">
        <v>1658.475</v>
      </c>
      <c r="R20" s="7"/>
      <c r="S20" s="20">
        <f t="shared" si="1"/>
        <v>99.99788967205502</v>
      </c>
      <c r="T20" s="6" t="s">
        <v>272</v>
      </c>
      <c r="U20" s="34"/>
      <c r="V20" s="9"/>
    </row>
    <row r="21" spans="1:22" ht="18.75" outlineLevel="3">
      <c r="A21" s="36"/>
      <c r="B21" s="3"/>
      <c r="C21" s="4">
        <v>3493</v>
      </c>
      <c r="D21" s="5">
        <v>6126</v>
      </c>
      <c r="E21" s="5">
        <v>98076</v>
      </c>
      <c r="F21" s="1">
        <v>3400</v>
      </c>
      <c r="G21" s="6" t="s">
        <v>269</v>
      </c>
      <c r="H21" s="11"/>
      <c r="I21" s="11"/>
      <c r="J21" s="7"/>
      <c r="K21" s="7"/>
      <c r="L21" s="7"/>
      <c r="M21" s="8">
        <f>+N21+O21</f>
        <v>65</v>
      </c>
      <c r="N21" s="7">
        <v>65</v>
      </c>
      <c r="O21" s="7"/>
      <c r="P21" s="8">
        <f>+Q21+R21</f>
        <v>64.995</v>
      </c>
      <c r="Q21" s="7">
        <v>64.995</v>
      </c>
      <c r="R21" s="7"/>
      <c r="S21" s="20">
        <f t="shared" si="1"/>
        <v>99.9923076923077</v>
      </c>
      <c r="T21" s="6"/>
      <c r="U21" s="34"/>
      <c r="V21" s="9"/>
    </row>
    <row r="22" spans="1:22" ht="18.75" outlineLevel="2">
      <c r="A22" s="36"/>
      <c r="B22" s="3"/>
      <c r="C22" s="35" t="s">
        <v>270</v>
      </c>
      <c r="D22" s="5"/>
      <c r="E22" s="5"/>
      <c r="F22" s="1"/>
      <c r="G22" s="6"/>
      <c r="H22" s="11"/>
      <c r="I22" s="11"/>
      <c r="J22" s="22">
        <f>SUBTOTAL(9,J20:J21)</f>
        <v>2030.5</v>
      </c>
      <c r="K22" s="22">
        <f>SUBTOTAL(9,K20:K21)</f>
        <v>0</v>
      </c>
      <c r="L22" s="22">
        <f aca="true" t="shared" si="9" ref="L22:R22">SUBTOTAL(9,L20:L21)</f>
        <v>0</v>
      </c>
      <c r="M22" s="22">
        <f t="shared" si="9"/>
        <v>1723.51</v>
      </c>
      <c r="N22" s="22">
        <f t="shared" si="9"/>
        <v>1723.51</v>
      </c>
      <c r="O22" s="22">
        <f t="shared" si="9"/>
        <v>0</v>
      </c>
      <c r="P22" s="22">
        <f t="shared" si="9"/>
        <v>1723.4699999999998</v>
      </c>
      <c r="Q22" s="22">
        <f t="shared" si="9"/>
        <v>1723.4699999999998</v>
      </c>
      <c r="R22" s="22">
        <f t="shared" si="9"/>
        <v>0</v>
      </c>
      <c r="S22" s="23">
        <f t="shared" si="1"/>
        <v>99.99767915474816</v>
      </c>
      <c r="T22" s="6"/>
      <c r="U22" s="34"/>
      <c r="V22" s="9">
        <f>J22-M22</f>
        <v>306.99</v>
      </c>
    </row>
    <row r="23" spans="1:22" ht="18.75" outlineLevel="1">
      <c r="A23" s="36"/>
      <c r="B23" s="42" t="s">
        <v>271</v>
      </c>
      <c r="C23" s="4"/>
      <c r="D23" s="5"/>
      <c r="E23" s="5"/>
      <c r="F23" s="1"/>
      <c r="G23" s="6"/>
      <c r="H23" s="11"/>
      <c r="I23" s="11"/>
      <c r="J23" s="22">
        <f>SUBTOTAL(9,J20:J21)</f>
        <v>2030.5</v>
      </c>
      <c r="K23" s="22">
        <f>SUBTOTAL(9,K20:K21)</f>
        <v>0</v>
      </c>
      <c r="L23" s="22">
        <f aca="true" t="shared" si="10" ref="L23:R23">SUBTOTAL(9,L20:L21)</f>
        <v>0</v>
      </c>
      <c r="M23" s="22">
        <f t="shared" si="10"/>
        <v>1723.51</v>
      </c>
      <c r="N23" s="22">
        <f t="shared" si="10"/>
        <v>1723.51</v>
      </c>
      <c r="O23" s="22">
        <f t="shared" si="10"/>
        <v>0</v>
      </c>
      <c r="P23" s="22">
        <f t="shared" si="10"/>
        <v>1723.4699999999998</v>
      </c>
      <c r="Q23" s="22">
        <f t="shared" si="10"/>
        <v>1723.4699999999998</v>
      </c>
      <c r="R23" s="22">
        <f t="shared" si="10"/>
        <v>0</v>
      </c>
      <c r="S23" s="23">
        <f t="shared" si="1"/>
        <v>99.99767915474816</v>
      </c>
      <c r="T23" s="6"/>
      <c r="U23" s="34"/>
      <c r="V23" s="9">
        <f>J23-M23</f>
        <v>306.99</v>
      </c>
    </row>
    <row r="24" spans="1:22" ht="18.75" outlineLevel="3">
      <c r="A24" s="36"/>
      <c r="B24" s="3">
        <v>2212</v>
      </c>
      <c r="C24" s="4">
        <v>4217</v>
      </c>
      <c r="D24" s="5">
        <v>6121</v>
      </c>
      <c r="E24" s="5">
        <v>42</v>
      </c>
      <c r="F24" s="1">
        <v>5600</v>
      </c>
      <c r="G24" s="6" t="s">
        <v>644</v>
      </c>
      <c r="H24" s="11" t="s">
        <v>645</v>
      </c>
      <c r="I24" s="11" t="s">
        <v>646</v>
      </c>
      <c r="J24" s="7">
        <v>226000</v>
      </c>
      <c r="K24" s="7">
        <v>68960.2</v>
      </c>
      <c r="L24" s="7">
        <v>52000</v>
      </c>
      <c r="M24" s="8">
        <f>+N24+O24</f>
        <v>51118.92</v>
      </c>
      <c r="N24" s="7">
        <v>51118.92</v>
      </c>
      <c r="O24" s="7"/>
      <c r="P24" s="8">
        <f>+Q24+R24</f>
        <v>2929.5886</v>
      </c>
      <c r="Q24" s="7">
        <v>2929.5886</v>
      </c>
      <c r="R24" s="7"/>
      <c r="S24" s="20">
        <f t="shared" si="1"/>
        <v>5.730928196448596</v>
      </c>
      <c r="T24" s="6" t="s">
        <v>95</v>
      </c>
      <c r="U24" s="34" t="s">
        <v>737</v>
      </c>
      <c r="V24" s="9"/>
    </row>
    <row r="25" spans="1:22" ht="18.75" outlineLevel="3">
      <c r="A25" s="36"/>
      <c r="B25" s="3"/>
      <c r="C25" s="4">
        <v>4217</v>
      </c>
      <c r="D25" s="5">
        <v>6126</v>
      </c>
      <c r="E25" s="5">
        <v>42</v>
      </c>
      <c r="F25" s="1">
        <v>5600</v>
      </c>
      <c r="G25" s="6" t="s">
        <v>644</v>
      </c>
      <c r="H25" s="11"/>
      <c r="I25" s="11"/>
      <c r="J25" s="7"/>
      <c r="K25" s="7"/>
      <c r="L25" s="7"/>
      <c r="M25" s="8">
        <f>+N25+O25</f>
        <v>921.08</v>
      </c>
      <c r="N25" s="7">
        <v>921.08</v>
      </c>
      <c r="O25" s="7"/>
      <c r="P25" s="8">
        <f>+Q25+R25</f>
        <v>921.081</v>
      </c>
      <c r="Q25" s="7">
        <v>921.081</v>
      </c>
      <c r="R25" s="7"/>
      <c r="S25" s="20">
        <f t="shared" si="1"/>
        <v>100.00010856820253</v>
      </c>
      <c r="T25" s="6"/>
      <c r="U25" s="34"/>
      <c r="V25" s="9"/>
    </row>
    <row r="26" spans="1:22" ht="18.75" outlineLevel="2">
      <c r="A26" s="36"/>
      <c r="B26" s="3"/>
      <c r="C26" s="35" t="s">
        <v>594</v>
      </c>
      <c r="D26" s="5"/>
      <c r="E26" s="5"/>
      <c r="F26" s="1"/>
      <c r="G26" s="6"/>
      <c r="H26" s="11"/>
      <c r="I26" s="11"/>
      <c r="J26" s="22">
        <f>SUBTOTAL(9,J24:J25)</f>
        <v>226000</v>
      </c>
      <c r="K26" s="22">
        <f>SUBTOTAL(9,K24:K25)</f>
        <v>68960.2</v>
      </c>
      <c r="L26" s="22">
        <f aca="true" t="shared" si="11" ref="L26:R26">SUBTOTAL(9,L24:L25)</f>
        <v>52000</v>
      </c>
      <c r="M26" s="22">
        <f t="shared" si="11"/>
        <v>52040</v>
      </c>
      <c r="N26" s="22">
        <f t="shared" si="11"/>
        <v>52040</v>
      </c>
      <c r="O26" s="22">
        <f t="shared" si="11"/>
        <v>0</v>
      </c>
      <c r="P26" s="22">
        <f t="shared" si="11"/>
        <v>3850.6696</v>
      </c>
      <c r="Q26" s="22">
        <f t="shared" si="11"/>
        <v>3850.6696</v>
      </c>
      <c r="R26" s="22">
        <f t="shared" si="11"/>
        <v>0</v>
      </c>
      <c r="S26" s="23">
        <f t="shared" si="1"/>
        <v>7.399441967717141</v>
      </c>
      <c r="T26" s="6"/>
      <c r="U26" s="34"/>
      <c r="V26" s="9">
        <f>J26-M26</f>
        <v>173960</v>
      </c>
    </row>
    <row r="27" spans="1:22" ht="18.75" outlineLevel="3">
      <c r="A27" s="36"/>
      <c r="B27" s="3">
        <v>2212</v>
      </c>
      <c r="C27" s="4">
        <v>4220</v>
      </c>
      <c r="D27" s="5">
        <v>6121</v>
      </c>
      <c r="E27" s="5">
        <v>42</v>
      </c>
      <c r="F27" s="1">
        <v>5600</v>
      </c>
      <c r="G27" s="6" t="s">
        <v>647</v>
      </c>
      <c r="H27" s="11" t="s">
        <v>641</v>
      </c>
      <c r="I27" s="11" t="s">
        <v>648</v>
      </c>
      <c r="J27" s="7">
        <v>491989</v>
      </c>
      <c r="K27" s="7">
        <v>220000</v>
      </c>
      <c r="L27" s="7">
        <v>35000</v>
      </c>
      <c r="M27" s="8">
        <f>+N27+O27</f>
        <v>35000</v>
      </c>
      <c r="N27" s="7">
        <v>35000</v>
      </c>
      <c r="O27" s="7"/>
      <c r="P27" s="8">
        <f>+Q27+R27</f>
        <v>35000</v>
      </c>
      <c r="Q27" s="7">
        <v>35000</v>
      </c>
      <c r="R27" s="7"/>
      <c r="S27" s="20">
        <f t="shared" si="1"/>
        <v>100</v>
      </c>
      <c r="T27" s="6" t="s">
        <v>95</v>
      </c>
      <c r="U27" s="34" t="s">
        <v>737</v>
      </c>
      <c r="V27" s="9"/>
    </row>
    <row r="28" spans="1:22" ht="18.75" outlineLevel="2">
      <c r="A28" s="36"/>
      <c r="B28" s="3"/>
      <c r="C28" s="35" t="s">
        <v>595</v>
      </c>
      <c r="D28" s="5"/>
      <c r="E28" s="5"/>
      <c r="F28" s="1"/>
      <c r="G28" s="6"/>
      <c r="H28" s="11"/>
      <c r="I28" s="11"/>
      <c r="J28" s="22">
        <f>SUBTOTAL(9,J27:J27)</f>
        <v>491989</v>
      </c>
      <c r="K28" s="22">
        <f>SUBTOTAL(9,K27:K27)</f>
        <v>220000</v>
      </c>
      <c r="L28" s="22">
        <f aca="true" t="shared" si="12" ref="L28:R28">SUBTOTAL(9,L27:L27)</f>
        <v>35000</v>
      </c>
      <c r="M28" s="22">
        <f t="shared" si="12"/>
        <v>35000</v>
      </c>
      <c r="N28" s="22">
        <f t="shared" si="12"/>
        <v>35000</v>
      </c>
      <c r="O28" s="22">
        <f t="shared" si="12"/>
        <v>0</v>
      </c>
      <c r="P28" s="22">
        <f t="shared" si="12"/>
        <v>35000</v>
      </c>
      <c r="Q28" s="22">
        <f t="shared" si="12"/>
        <v>35000</v>
      </c>
      <c r="R28" s="22">
        <f t="shared" si="12"/>
        <v>0</v>
      </c>
      <c r="S28" s="23">
        <f t="shared" si="1"/>
        <v>100</v>
      </c>
      <c r="T28" s="6"/>
      <c r="U28" s="34"/>
      <c r="V28" s="9">
        <f>J28-M28</f>
        <v>456989</v>
      </c>
    </row>
    <row r="29" spans="1:22" ht="18.75" outlineLevel="3">
      <c r="A29" s="36"/>
      <c r="B29" s="3">
        <v>2212</v>
      </c>
      <c r="C29" s="4">
        <v>4252</v>
      </c>
      <c r="D29" s="5">
        <v>6121</v>
      </c>
      <c r="E29" s="5">
        <v>42</v>
      </c>
      <c r="F29" s="1">
        <v>5600</v>
      </c>
      <c r="G29" s="6" t="s">
        <v>177</v>
      </c>
      <c r="H29" s="11" t="s">
        <v>645</v>
      </c>
      <c r="I29" s="11">
        <v>2002</v>
      </c>
      <c r="J29" s="7">
        <v>69530</v>
      </c>
      <c r="K29" s="7">
        <v>50819.9</v>
      </c>
      <c r="L29" s="7">
        <v>27000</v>
      </c>
      <c r="M29" s="8">
        <f>+N29+O29</f>
        <v>20000</v>
      </c>
      <c r="N29" s="7">
        <v>20000</v>
      </c>
      <c r="O29" s="7"/>
      <c r="P29" s="8">
        <f>+Q29+R29</f>
        <v>18529.7668</v>
      </c>
      <c r="Q29" s="7">
        <v>18529.7668</v>
      </c>
      <c r="R29" s="7"/>
      <c r="S29" s="20">
        <f t="shared" si="1"/>
        <v>92.64883400000001</v>
      </c>
      <c r="T29" s="6" t="s">
        <v>95</v>
      </c>
      <c r="U29" s="34" t="s">
        <v>736</v>
      </c>
      <c r="V29" s="9"/>
    </row>
    <row r="30" spans="1:22" ht="18.75" outlineLevel="2">
      <c r="A30" s="36"/>
      <c r="B30" s="3"/>
      <c r="C30" s="35" t="s">
        <v>178</v>
      </c>
      <c r="D30" s="5"/>
      <c r="E30" s="5"/>
      <c r="F30" s="1"/>
      <c r="G30" s="6"/>
      <c r="H30" s="11"/>
      <c r="I30" s="11"/>
      <c r="J30" s="22">
        <f>SUBTOTAL(9,J29:J29)</f>
        <v>69530</v>
      </c>
      <c r="K30" s="22">
        <f>SUBTOTAL(9,K29:K29)</f>
        <v>50819.9</v>
      </c>
      <c r="L30" s="22">
        <f aca="true" t="shared" si="13" ref="L30:R30">SUBTOTAL(9,L29:L29)</f>
        <v>27000</v>
      </c>
      <c r="M30" s="22">
        <f t="shared" si="13"/>
        <v>20000</v>
      </c>
      <c r="N30" s="22">
        <f t="shared" si="13"/>
        <v>20000</v>
      </c>
      <c r="O30" s="22">
        <f t="shared" si="13"/>
        <v>0</v>
      </c>
      <c r="P30" s="22">
        <f t="shared" si="13"/>
        <v>18529.7668</v>
      </c>
      <c r="Q30" s="22">
        <f t="shared" si="13"/>
        <v>18529.7668</v>
      </c>
      <c r="R30" s="22">
        <f t="shared" si="13"/>
        <v>0</v>
      </c>
      <c r="S30" s="23">
        <f t="shared" si="1"/>
        <v>92.64883400000001</v>
      </c>
      <c r="T30" s="6"/>
      <c r="U30" s="34"/>
      <c r="V30" s="9">
        <f>J30-M30</f>
        <v>49530</v>
      </c>
    </row>
    <row r="31" spans="1:22" ht="18.75" outlineLevel="3">
      <c r="A31" s="36"/>
      <c r="B31" s="3">
        <v>2212</v>
      </c>
      <c r="C31" s="4">
        <v>4267</v>
      </c>
      <c r="D31" s="5">
        <v>6121</v>
      </c>
      <c r="E31" s="5">
        <v>42</v>
      </c>
      <c r="F31" s="1">
        <v>5600</v>
      </c>
      <c r="G31" s="6" t="s">
        <v>441</v>
      </c>
      <c r="H31" s="11" t="s">
        <v>645</v>
      </c>
      <c r="I31" s="11" t="s">
        <v>649</v>
      </c>
      <c r="J31" s="7">
        <v>300000</v>
      </c>
      <c r="K31" s="7">
        <v>40144.6</v>
      </c>
      <c r="L31" s="7">
        <v>25000</v>
      </c>
      <c r="M31" s="8">
        <f>+N31+O31</f>
        <v>40795</v>
      </c>
      <c r="N31" s="7">
        <v>40795</v>
      </c>
      <c r="O31" s="7"/>
      <c r="P31" s="8">
        <f>+Q31+R31</f>
        <v>40793.2744</v>
      </c>
      <c r="Q31" s="7">
        <v>40793.2744</v>
      </c>
      <c r="R31" s="7"/>
      <c r="S31" s="20">
        <f t="shared" si="1"/>
        <v>99.9957700698615</v>
      </c>
      <c r="T31" s="6" t="s">
        <v>95</v>
      </c>
      <c r="U31" s="34" t="s">
        <v>736</v>
      </c>
      <c r="V31" s="9"/>
    </row>
    <row r="32" spans="1:22" ht="18.75" outlineLevel="3">
      <c r="A32" s="36"/>
      <c r="B32" s="3"/>
      <c r="C32" s="4">
        <v>4267</v>
      </c>
      <c r="D32" s="5">
        <v>6126</v>
      </c>
      <c r="E32" s="5">
        <v>42</v>
      </c>
      <c r="F32" s="1">
        <v>5600</v>
      </c>
      <c r="G32" s="6" t="s">
        <v>441</v>
      </c>
      <c r="H32" s="11"/>
      <c r="I32" s="11"/>
      <c r="J32" s="7"/>
      <c r="K32" s="7"/>
      <c r="L32" s="7"/>
      <c r="M32" s="8">
        <f>+N32+O32</f>
        <v>61</v>
      </c>
      <c r="N32" s="7">
        <v>61</v>
      </c>
      <c r="O32" s="7"/>
      <c r="P32" s="8">
        <f>+Q32+R32</f>
        <v>60.7425</v>
      </c>
      <c r="Q32" s="7">
        <v>60.7425</v>
      </c>
      <c r="R32" s="7"/>
      <c r="S32" s="20">
        <f t="shared" si="1"/>
        <v>99.57786885245902</v>
      </c>
      <c r="T32" s="6"/>
      <c r="U32" s="34"/>
      <c r="V32" s="9"/>
    </row>
    <row r="33" spans="1:22" ht="18.75" outlineLevel="2">
      <c r="A33" s="36"/>
      <c r="B33" s="3"/>
      <c r="C33" s="35" t="s">
        <v>596</v>
      </c>
      <c r="D33" s="5"/>
      <c r="E33" s="5"/>
      <c r="F33" s="1"/>
      <c r="G33" s="6"/>
      <c r="H33" s="11"/>
      <c r="I33" s="11"/>
      <c r="J33" s="22">
        <f>SUBTOTAL(9,J31:J32)</f>
        <v>300000</v>
      </c>
      <c r="K33" s="22">
        <f>SUBTOTAL(9,K31:K32)</f>
        <v>40144.6</v>
      </c>
      <c r="L33" s="22">
        <f aca="true" t="shared" si="14" ref="L33:R33">SUBTOTAL(9,L31:L32)</f>
        <v>25000</v>
      </c>
      <c r="M33" s="22">
        <f t="shared" si="14"/>
        <v>40856</v>
      </c>
      <c r="N33" s="22">
        <f t="shared" si="14"/>
        <v>40856</v>
      </c>
      <c r="O33" s="22">
        <f t="shared" si="14"/>
        <v>0</v>
      </c>
      <c r="P33" s="22">
        <f t="shared" si="14"/>
        <v>40854.0169</v>
      </c>
      <c r="Q33" s="22">
        <f t="shared" si="14"/>
        <v>40854.0169</v>
      </c>
      <c r="R33" s="22">
        <f t="shared" si="14"/>
        <v>0</v>
      </c>
      <c r="S33" s="23">
        <f t="shared" si="1"/>
        <v>99.99514612296848</v>
      </c>
      <c r="T33" s="6"/>
      <c r="U33" s="34"/>
      <c r="V33" s="9">
        <f>J33-M33</f>
        <v>259144</v>
      </c>
    </row>
    <row r="34" spans="1:22" ht="18.75" outlineLevel="7">
      <c r="A34" s="36"/>
      <c r="B34" s="3">
        <v>2212</v>
      </c>
      <c r="C34" s="4">
        <v>4275</v>
      </c>
      <c r="D34" s="5">
        <v>6121</v>
      </c>
      <c r="E34" s="5">
        <v>42</v>
      </c>
      <c r="F34" s="1">
        <v>5600</v>
      </c>
      <c r="G34" s="6" t="s">
        <v>125</v>
      </c>
      <c r="H34" s="11">
        <v>2001</v>
      </c>
      <c r="I34" s="11">
        <v>2005</v>
      </c>
      <c r="J34" s="7">
        <v>244813</v>
      </c>
      <c r="K34" s="7"/>
      <c r="L34" s="7"/>
      <c r="M34" s="8">
        <f>+N34+O34</f>
        <v>35002</v>
      </c>
      <c r="N34" s="7">
        <v>35002</v>
      </c>
      <c r="O34" s="7"/>
      <c r="P34" s="8">
        <f>+Q34+R34</f>
        <v>163.487</v>
      </c>
      <c r="Q34" s="7">
        <v>163.487</v>
      </c>
      <c r="R34" s="7"/>
      <c r="S34" s="20">
        <f t="shared" si="1"/>
        <v>0.46707902405576823</v>
      </c>
      <c r="T34" s="6" t="s">
        <v>95</v>
      </c>
      <c r="U34" s="34"/>
      <c r="V34" s="9"/>
    </row>
    <row r="35" spans="1:22" ht="18.75" outlineLevel="7">
      <c r="A35" s="36"/>
      <c r="B35" s="3"/>
      <c r="C35" s="4">
        <v>4275</v>
      </c>
      <c r="D35" s="5">
        <v>6126</v>
      </c>
      <c r="E35" s="5">
        <v>42</v>
      </c>
      <c r="F35" s="1">
        <v>5600</v>
      </c>
      <c r="G35" s="6" t="s">
        <v>125</v>
      </c>
      <c r="H35" s="11"/>
      <c r="I35" s="11"/>
      <c r="J35" s="7"/>
      <c r="K35" s="7">
        <v>1303.1</v>
      </c>
      <c r="L35" s="7">
        <v>413</v>
      </c>
      <c r="M35" s="8">
        <f>+N35+O35</f>
        <v>1508</v>
      </c>
      <c r="N35" s="7">
        <v>1508</v>
      </c>
      <c r="O35" s="7"/>
      <c r="P35" s="8">
        <f>+Q35+R35</f>
        <v>0</v>
      </c>
      <c r="Q35" s="7"/>
      <c r="R35" s="7"/>
      <c r="S35" s="20">
        <f t="shared" si="1"/>
        <v>0</v>
      </c>
      <c r="T35" s="6"/>
      <c r="U35" s="34" t="s">
        <v>736</v>
      </c>
      <c r="V35" s="9"/>
    </row>
    <row r="36" spans="1:22" ht="18.75" outlineLevel="4">
      <c r="A36" s="36"/>
      <c r="B36" s="3"/>
      <c r="C36" s="35" t="s">
        <v>126</v>
      </c>
      <c r="D36" s="5"/>
      <c r="E36" s="5"/>
      <c r="F36" s="1"/>
      <c r="G36" s="6"/>
      <c r="H36" s="11"/>
      <c r="I36" s="11"/>
      <c r="J36" s="22">
        <f>SUBTOTAL(9,J34:J35)</f>
        <v>244813</v>
      </c>
      <c r="K36" s="22">
        <f aca="true" t="shared" si="15" ref="K36:R36">SUBTOTAL(9,K34:K35)</f>
        <v>1303.1</v>
      </c>
      <c r="L36" s="22">
        <f t="shared" si="15"/>
        <v>413</v>
      </c>
      <c r="M36" s="22">
        <f t="shared" si="15"/>
        <v>36510</v>
      </c>
      <c r="N36" s="22">
        <f t="shared" si="15"/>
        <v>36510</v>
      </c>
      <c r="O36" s="22">
        <f t="shared" si="15"/>
        <v>0</v>
      </c>
      <c r="P36" s="22">
        <f t="shared" si="15"/>
        <v>163.487</v>
      </c>
      <c r="Q36" s="22">
        <f t="shared" si="15"/>
        <v>163.487</v>
      </c>
      <c r="R36" s="22">
        <f t="shared" si="15"/>
        <v>0</v>
      </c>
      <c r="S36" s="23">
        <f t="shared" si="1"/>
        <v>0.4477869076965215</v>
      </c>
      <c r="T36" s="6"/>
      <c r="U36" s="34"/>
      <c r="V36" s="9">
        <f>J36-M36</f>
        <v>208303</v>
      </c>
    </row>
    <row r="37" spans="1:22" ht="18.75" outlineLevel="3">
      <c r="A37" s="36"/>
      <c r="B37" s="3">
        <v>2212</v>
      </c>
      <c r="C37" s="4">
        <v>4276</v>
      </c>
      <c r="D37" s="5">
        <v>6126</v>
      </c>
      <c r="E37" s="5"/>
      <c r="F37" s="1">
        <v>5600</v>
      </c>
      <c r="G37" s="6" t="s">
        <v>650</v>
      </c>
      <c r="H37" s="11" t="s">
        <v>643</v>
      </c>
      <c r="I37" s="11">
        <v>2008</v>
      </c>
      <c r="J37" s="7">
        <v>869000</v>
      </c>
      <c r="K37" s="7"/>
      <c r="L37" s="7">
        <v>500</v>
      </c>
      <c r="M37" s="8">
        <f>+N37+O37</f>
        <v>500</v>
      </c>
      <c r="N37" s="7">
        <v>500</v>
      </c>
      <c r="O37" s="7"/>
      <c r="P37" s="8">
        <f>+Q37+R37</f>
        <v>0</v>
      </c>
      <c r="Q37" s="7"/>
      <c r="R37" s="7"/>
      <c r="S37" s="20">
        <f t="shared" si="1"/>
        <v>0</v>
      </c>
      <c r="T37" s="6" t="s">
        <v>95</v>
      </c>
      <c r="U37" s="34" t="s">
        <v>736</v>
      </c>
      <c r="V37" s="9"/>
    </row>
    <row r="38" spans="1:22" ht="18.75" outlineLevel="2">
      <c r="A38" s="36"/>
      <c r="B38" s="3"/>
      <c r="C38" s="35" t="s">
        <v>599</v>
      </c>
      <c r="D38" s="5"/>
      <c r="E38" s="5"/>
      <c r="F38" s="1"/>
      <c r="G38" s="6"/>
      <c r="H38" s="11"/>
      <c r="I38" s="11"/>
      <c r="J38" s="22">
        <f>SUBTOTAL(9,J37:J37)</f>
        <v>869000</v>
      </c>
      <c r="K38" s="22">
        <f aca="true" t="shared" si="16" ref="K38:R38">SUBTOTAL(9,K37:K37)</f>
        <v>0</v>
      </c>
      <c r="L38" s="22">
        <f t="shared" si="16"/>
        <v>500</v>
      </c>
      <c r="M38" s="22">
        <f t="shared" si="16"/>
        <v>500</v>
      </c>
      <c r="N38" s="22">
        <f t="shared" si="16"/>
        <v>500</v>
      </c>
      <c r="O38" s="22">
        <f t="shared" si="16"/>
        <v>0</v>
      </c>
      <c r="P38" s="22">
        <f t="shared" si="16"/>
        <v>0</v>
      </c>
      <c r="Q38" s="22">
        <f t="shared" si="16"/>
        <v>0</v>
      </c>
      <c r="R38" s="22">
        <f t="shared" si="16"/>
        <v>0</v>
      </c>
      <c r="S38" s="23">
        <f t="shared" si="1"/>
        <v>0</v>
      </c>
      <c r="T38" s="6"/>
      <c r="U38" s="34"/>
      <c r="V38" s="9">
        <f>J38-M38</f>
        <v>868500</v>
      </c>
    </row>
    <row r="39" spans="1:22" ht="18.75" outlineLevel="3">
      <c r="A39" s="36"/>
      <c r="B39" s="3">
        <v>2212</v>
      </c>
      <c r="C39" s="4">
        <v>4277</v>
      </c>
      <c r="D39" s="5">
        <v>6121</v>
      </c>
      <c r="E39" s="5"/>
      <c r="F39" s="1">
        <v>5600</v>
      </c>
      <c r="G39" s="6" t="s">
        <v>237</v>
      </c>
      <c r="H39" s="11">
        <v>2001</v>
      </c>
      <c r="I39" s="11">
        <v>2003</v>
      </c>
      <c r="J39" s="7">
        <v>18766</v>
      </c>
      <c r="K39" s="7"/>
      <c r="L39" s="7"/>
      <c r="M39" s="8">
        <f>+N39+O39</f>
        <v>14266</v>
      </c>
      <c r="N39" s="7">
        <v>14266</v>
      </c>
      <c r="O39" s="22"/>
      <c r="P39" s="8">
        <f>+Q39+R39</f>
        <v>11791.2437</v>
      </c>
      <c r="Q39" s="7">
        <v>11791.2437</v>
      </c>
      <c r="R39" s="22"/>
      <c r="S39" s="20">
        <f t="shared" si="1"/>
        <v>82.65276671807095</v>
      </c>
      <c r="T39" s="6" t="s">
        <v>95</v>
      </c>
      <c r="U39" s="34"/>
      <c r="V39" s="9"/>
    </row>
    <row r="40" spans="1:22" ht="18.75" outlineLevel="3">
      <c r="A40" s="36"/>
      <c r="B40" s="3"/>
      <c r="C40" s="4">
        <v>4277</v>
      </c>
      <c r="D40" s="5">
        <v>6126</v>
      </c>
      <c r="E40" s="5"/>
      <c r="F40" s="1">
        <v>5600</v>
      </c>
      <c r="G40" s="6" t="s">
        <v>237</v>
      </c>
      <c r="H40" s="11"/>
      <c r="I40" s="11"/>
      <c r="J40" s="7"/>
      <c r="K40" s="7"/>
      <c r="L40" s="7"/>
      <c r="M40" s="8">
        <f>+N40+O40</f>
        <v>1136</v>
      </c>
      <c r="N40" s="7">
        <v>1136</v>
      </c>
      <c r="O40" s="22"/>
      <c r="P40" s="8">
        <f>+Q40+R40</f>
        <v>0</v>
      </c>
      <c r="Q40" s="7"/>
      <c r="R40" s="22"/>
      <c r="S40" s="20">
        <f t="shared" si="1"/>
        <v>0</v>
      </c>
      <c r="T40" s="6"/>
      <c r="U40" s="34"/>
      <c r="V40" s="9"/>
    </row>
    <row r="41" spans="1:22" ht="18.75" outlineLevel="2">
      <c r="A41" s="36"/>
      <c r="B41" s="3"/>
      <c r="C41" s="35" t="s">
        <v>238</v>
      </c>
      <c r="D41" s="5"/>
      <c r="E41" s="5"/>
      <c r="F41" s="1"/>
      <c r="G41" s="6"/>
      <c r="H41" s="11"/>
      <c r="I41" s="11"/>
      <c r="J41" s="22">
        <f>SUBTOTAL(9,J39:J40)</f>
        <v>18766</v>
      </c>
      <c r="K41" s="22">
        <f aca="true" t="shared" si="17" ref="K41:R41">SUBTOTAL(9,K39:K40)</f>
        <v>0</v>
      </c>
      <c r="L41" s="22">
        <f t="shared" si="17"/>
        <v>0</v>
      </c>
      <c r="M41" s="22">
        <f t="shared" si="17"/>
        <v>15402</v>
      </c>
      <c r="N41" s="22">
        <f t="shared" si="17"/>
        <v>15402</v>
      </c>
      <c r="O41" s="22">
        <f t="shared" si="17"/>
        <v>0</v>
      </c>
      <c r="P41" s="22">
        <f t="shared" si="17"/>
        <v>11791.2437</v>
      </c>
      <c r="Q41" s="22">
        <f t="shared" si="17"/>
        <v>11791.2437</v>
      </c>
      <c r="R41" s="22">
        <f t="shared" si="17"/>
        <v>0</v>
      </c>
      <c r="S41" s="23">
        <f t="shared" si="1"/>
        <v>76.55657512011427</v>
      </c>
      <c r="T41" s="6"/>
      <c r="U41" s="34"/>
      <c r="V41" s="9">
        <f>J41-M41</f>
        <v>3364</v>
      </c>
    </row>
    <row r="42" spans="1:22" ht="18.75" outlineLevel="3">
      <c r="A42" s="36"/>
      <c r="B42" s="3">
        <v>2212</v>
      </c>
      <c r="C42" s="4">
        <v>4278</v>
      </c>
      <c r="D42" s="5">
        <v>6121</v>
      </c>
      <c r="E42" s="5">
        <v>42</v>
      </c>
      <c r="F42" s="1">
        <v>5600</v>
      </c>
      <c r="G42" s="6" t="s">
        <v>274</v>
      </c>
      <c r="H42" s="11" t="s">
        <v>643</v>
      </c>
      <c r="I42" s="11">
        <v>2004</v>
      </c>
      <c r="J42" s="7">
        <v>33396</v>
      </c>
      <c r="K42" s="7">
        <v>613</v>
      </c>
      <c r="L42" s="7"/>
      <c r="M42" s="8">
        <f>+N42+O42</f>
        <v>12387</v>
      </c>
      <c r="N42" s="7">
        <v>12387</v>
      </c>
      <c r="O42" s="7"/>
      <c r="P42" s="8">
        <f>+Q42+R42</f>
        <v>12238.4216</v>
      </c>
      <c r="Q42" s="7">
        <v>12238.4216</v>
      </c>
      <c r="R42" s="7"/>
      <c r="S42" s="20">
        <f t="shared" si="1"/>
        <v>98.80052958747073</v>
      </c>
      <c r="T42" s="6" t="s">
        <v>95</v>
      </c>
      <c r="U42" s="34"/>
      <c r="V42" s="9"/>
    </row>
    <row r="43" spans="1:22" ht="18.75" outlineLevel="2">
      <c r="A43" s="36"/>
      <c r="B43" s="3"/>
      <c r="C43" s="35" t="s">
        <v>275</v>
      </c>
      <c r="D43" s="5"/>
      <c r="E43" s="5"/>
      <c r="F43" s="1"/>
      <c r="G43" s="6"/>
      <c r="H43" s="11"/>
      <c r="I43" s="11"/>
      <c r="J43" s="22">
        <f>SUBTOTAL(9,J42:J42)</f>
        <v>33396</v>
      </c>
      <c r="K43" s="22">
        <f aca="true" t="shared" si="18" ref="K43:R43">SUBTOTAL(9,K42:K42)</f>
        <v>613</v>
      </c>
      <c r="L43" s="22">
        <f t="shared" si="18"/>
        <v>0</v>
      </c>
      <c r="M43" s="22">
        <f t="shared" si="18"/>
        <v>12387</v>
      </c>
      <c r="N43" s="22">
        <f t="shared" si="18"/>
        <v>12387</v>
      </c>
      <c r="O43" s="22">
        <f t="shared" si="18"/>
        <v>0</v>
      </c>
      <c r="P43" s="22">
        <f t="shared" si="18"/>
        <v>12238.4216</v>
      </c>
      <c r="Q43" s="22">
        <f t="shared" si="18"/>
        <v>12238.4216</v>
      </c>
      <c r="R43" s="22">
        <f t="shared" si="18"/>
        <v>0</v>
      </c>
      <c r="S43" s="23">
        <f t="shared" si="1"/>
        <v>98.80052958747073</v>
      </c>
      <c r="T43" s="6"/>
      <c r="U43" s="34"/>
      <c r="V43" s="9">
        <f>J43-M43</f>
        <v>21009</v>
      </c>
    </row>
    <row r="44" spans="1:22" ht="18.75" outlineLevel="5">
      <c r="A44" s="36"/>
      <c r="B44" s="3">
        <v>2212</v>
      </c>
      <c r="C44" s="4">
        <v>4279</v>
      </c>
      <c r="D44" s="5">
        <v>6121</v>
      </c>
      <c r="E44" s="5">
        <v>42</v>
      </c>
      <c r="F44" s="1">
        <v>5600</v>
      </c>
      <c r="G44" s="6" t="s">
        <v>276</v>
      </c>
      <c r="H44" s="11" t="s">
        <v>643</v>
      </c>
      <c r="I44" s="11">
        <v>2003</v>
      </c>
      <c r="J44" s="7">
        <v>75723</v>
      </c>
      <c r="K44" s="7"/>
      <c r="L44" s="7"/>
      <c r="M44" s="8">
        <f>+N44+O44</f>
        <v>11923.6</v>
      </c>
      <c r="N44" s="7">
        <v>11923.6</v>
      </c>
      <c r="O44" s="7"/>
      <c r="P44" s="8">
        <f>+Q44+R44</f>
        <v>11923.6</v>
      </c>
      <c r="Q44" s="7">
        <v>11923.6</v>
      </c>
      <c r="R44" s="7"/>
      <c r="S44" s="20">
        <f t="shared" si="1"/>
        <v>100</v>
      </c>
      <c r="T44" s="6" t="s">
        <v>95</v>
      </c>
      <c r="U44" s="34"/>
      <c r="V44" s="9"/>
    </row>
    <row r="45" spans="1:22" ht="18.75" outlineLevel="5">
      <c r="A45" s="36"/>
      <c r="B45" s="3"/>
      <c r="C45" s="4">
        <v>4279</v>
      </c>
      <c r="D45" s="5">
        <v>6126</v>
      </c>
      <c r="E45" s="5">
        <v>42</v>
      </c>
      <c r="F45" s="1">
        <v>5600</v>
      </c>
      <c r="G45" s="6" t="s">
        <v>276</v>
      </c>
      <c r="H45" s="11"/>
      <c r="I45" s="11"/>
      <c r="J45" s="7"/>
      <c r="K45" s="7">
        <v>993</v>
      </c>
      <c r="L45" s="7"/>
      <c r="M45" s="8">
        <f>+N45+O45</f>
        <v>70.26</v>
      </c>
      <c r="N45" s="7">
        <v>70.26</v>
      </c>
      <c r="O45" s="7"/>
      <c r="P45" s="8">
        <f>+Q45+R45</f>
        <v>0</v>
      </c>
      <c r="Q45" s="7"/>
      <c r="R45" s="7"/>
      <c r="S45" s="20">
        <f t="shared" si="1"/>
        <v>0</v>
      </c>
      <c r="T45" s="6"/>
      <c r="U45" s="34"/>
      <c r="V45" s="9"/>
    </row>
    <row r="46" spans="1:22" ht="18.75" outlineLevel="5">
      <c r="A46" s="36"/>
      <c r="B46" s="3"/>
      <c r="C46" s="4">
        <v>4279</v>
      </c>
      <c r="D46" s="5">
        <v>6130</v>
      </c>
      <c r="E46" s="5">
        <v>42</v>
      </c>
      <c r="F46" s="1">
        <v>5600</v>
      </c>
      <c r="G46" s="6" t="s">
        <v>276</v>
      </c>
      <c r="H46" s="11"/>
      <c r="I46" s="11"/>
      <c r="J46" s="7"/>
      <c r="K46" s="7"/>
      <c r="L46" s="7"/>
      <c r="M46" s="8">
        <f>+N46+O46</f>
        <v>13.14</v>
      </c>
      <c r="N46" s="7">
        <v>13.14</v>
      </c>
      <c r="O46" s="7"/>
      <c r="P46" s="8">
        <f>+Q46+R46</f>
        <v>13.14</v>
      </c>
      <c r="Q46" s="7">
        <v>13.14</v>
      </c>
      <c r="R46" s="7"/>
      <c r="S46" s="20">
        <f t="shared" si="1"/>
        <v>100</v>
      </c>
      <c r="T46" s="6"/>
      <c r="U46" s="34"/>
      <c r="V46" s="9"/>
    </row>
    <row r="47" spans="1:22" ht="18.75" outlineLevel="3">
      <c r="A47" s="36"/>
      <c r="B47" s="3"/>
      <c r="C47" s="35" t="s">
        <v>278</v>
      </c>
      <c r="D47" s="5"/>
      <c r="E47" s="5"/>
      <c r="F47" s="1"/>
      <c r="G47" s="6"/>
      <c r="H47" s="11"/>
      <c r="I47" s="11"/>
      <c r="J47" s="22">
        <f>SUBTOTAL(9,J44:J46)</f>
        <v>75723</v>
      </c>
      <c r="K47" s="22">
        <f aca="true" t="shared" si="19" ref="K47:R47">SUBTOTAL(9,K44:K46)</f>
        <v>993</v>
      </c>
      <c r="L47" s="22">
        <f t="shared" si="19"/>
        <v>0</v>
      </c>
      <c r="M47" s="22">
        <f t="shared" si="19"/>
        <v>12007</v>
      </c>
      <c r="N47" s="22">
        <f t="shared" si="19"/>
        <v>12007</v>
      </c>
      <c r="O47" s="22">
        <f t="shared" si="19"/>
        <v>0</v>
      </c>
      <c r="P47" s="22">
        <f t="shared" si="19"/>
        <v>11936.74</v>
      </c>
      <c r="Q47" s="22">
        <f t="shared" si="19"/>
        <v>11936.74</v>
      </c>
      <c r="R47" s="22">
        <f t="shared" si="19"/>
        <v>0</v>
      </c>
      <c r="S47" s="23">
        <f t="shared" si="1"/>
        <v>99.41484134255018</v>
      </c>
      <c r="T47" s="6"/>
      <c r="U47" s="34"/>
      <c r="V47" s="9">
        <f>J47-M47</f>
        <v>63716</v>
      </c>
    </row>
    <row r="48" spans="1:22" ht="18.75" outlineLevel="3">
      <c r="A48" s="36"/>
      <c r="B48" s="3">
        <v>2212</v>
      </c>
      <c r="C48" s="4">
        <v>4280</v>
      </c>
      <c r="D48" s="5">
        <v>6126</v>
      </c>
      <c r="E48" s="5">
        <v>42</v>
      </c>
      <c r="F48" s="1">
        <v>5600</v>
      </c>
      <c r="G48" s="6" t="s">
        <v>651</v>
      </c>
      <c r="H48" s="11" t="s">
        <v>643</v>
      </c>
      <c r="I48" s="11" t="s">
        <v>652</v>
      </c>
      <c r="J48" s="7">
        <v>89047</v>
      </c>
      <c r="K48" s="7">
        <v>498.8</v>
      </c>
      <c r="L48" s="7">
        <v>2000</v>
      </c>
      <c r="M48" s="8">
        <f>+N48+O48</f>
        <v>601</v>
      </c>
      <c r="N48" s="7">
        <v>601</v>
      </c>
      <c r="O48" s="7"/>
      <c r="P48" s="8">
        <f>+Q48+R48</f>
        <v>42</v>
      </c>
      <c r="Q48" s="7">
        <v>42</v>
      </c>
      <c r="R48" s="7"/>
      <c r="S48" s="20">
        <f t="shared" si="1"/>
        <v>6.988352745424292</v>
      </c>
      <c r="T48" s="6" t="s">
        <v>95</v>
      </c>
      <c r="U48" s="34" t="s">
        <v>736</v>
      </c>
      <c r="V48" s="9"/>
    </row>
    <row r="49" spans="1:22" ht="18.75" outlineLevel="2">
      <c r="A49" s="36"/>
      <c r="B49" s="3"/>
      <c r="C49" s="35" t="s">
        <v>600</v>
      </c>
      <c r="D49" s="5"/>
      <c r="E49" s="5"/>
      <c r="F49" s="1"/>
      <c r="G49" s="6"/>
      <c r="H49" s="11"/>
      <c r="I49" s="11"/>
      <c r="J49" s="22">
        <f>SUBTOTAL(9,J48:J48)</f>
        <v>89047</v>
      </c>
      <c r="K49" s="22">
        <f aca="true" t="shared" si="20" ref="K49:R49">SUBTOTAL(9,K48:K48)</f>
        <v>498.8</v>
      </c>
      <c r="L49" s="22">
        <f t="shared" si="20"/>
        <v>2000</v>
      </c>
      <c r="M49" s="22">
        <f t="shared" si="20"/>
        <v>601</v>
      </c>
      <c r="N49" s="22">
        <f t="shared" si="20"/>
        <v>601</v>
      </c>
      <c r="O49" s="22">
        <f t="shared" si="20"/>
        <v>0</v>
      </c>
      <c r="P49" s="22">
        <f t="shared" si="20"/>
        <v>42</v>
      </c>
      <c r="Q49" s="22">
        <f t="shared" si="20"/>
        <v>42</v>
      </c>
      <c r="R49" s="22">
        <f t="shared" si="20"/>
        <v>0</v>
      </c>
      <c r="S49" s="23">
        <f t="shared" si="1"/>
        <v>6.988352745424292</v>
      </c>
      <c r="T49" s="6"/>
      <c r="U49" s="34"/>
      <c r="V49" s="9">
        <f>J49-M49</f>
        <v>88446</v>
      </c>
    </row>
    <row r="50" spans="1:22" ht="18.75" outlineLevel="3">
      <c r="A50" s="36"/>
      <c r="B50" s="3">
        <v>2212</v>
      </c>
      <c r="C50" s="4">
        <v>4281</v>
      </c>
      <c r="D50" s="5">
        <v>6126</v>
      </c>
      <c r="E50" s="5">
        <v>42</v>
      </c>
      <c r="F50" s="1">
        <v>5600</v>
      </c>
      <c r="G50" s="6" t="s">
        <v>653</v>
      </c>
      <c r="H50" s="11" t="s">
        <v>643</v>
      </c>
      <c r="I50" s="11" t="s">
        <v>652</v>
      </c>
      <c r="J50" s="7">
        <v>119115</v>
      </c>
      <c r="K50" s="7"/>
      <c r="L50" s="7">
        <v>2000</v>
      </c>
      <c r="M50" s="8">
        <f>+N50+O50</f>
        <v>600</v>
      </c>
      <c r="N50" s="7">
        <v>600</v>
      </c>
      <c r="O50" s="7"/>
      <c r="P50" s="8">
        <f>+Q50+R50</f>
        <v>301.98</v>
      </c>
      <c r="Q50" s="7">
        <v>301.98</v>
      </c>
      <c r="R50" s="7"/>
      <c r="S50" s="20">
        <f t="shared" si="1"/>
        <v>50.330000000000005</v>
      </c>
      <c r="T50" s="6" t="s">
        <v>95</v>
      </c>
      <c r="U50" s="34" t="s">
        <v>736</v>
      </c>
      <c r="V50" s="9"/>
    </row>
    <row r="51" spans="1:22" ht="18.75" outlineLevel="2">
      <c r="A51" s="36"/>
      <c r="B51" s="3"/>
      <c r="C51" s="35" t="s">
        <v>601</v>
      </c>
      <c r="D51" s="5"/>
      <c r="E51" s="5"/>
      <c r="F51" s="1"/>
      <c r="G51" s="6"/>
      <c r="H51" s="11"/>
      <c r="I51" s="11"/>
      <c r="J51" s="22">
        <f>SUBTOTAL(9,J50:J50)</f>
        <v>119115</v>
      </c>
      <c r="K51" s="22">
        <f aca="true" t="shared" si="21" ref="K51:R51">SUBTOTAL(9,K50:K50)</f>
        <v>0</v>
      </c>
      <c r="L51" s="22">
        <f t="shared" si="21"/>
        <v>2000</v>
      </c>
      <c r="M51" s="22">
        <f t="shared" si="21"/>
        <v>600</v>
      </c>
      <c r="N51" s="22">
        <f t="shared" si="21"/>
        <v>600</v>
      </c>
      <c r="O51" s="22">
        <f t="shared" si="21"/>
        <v>0</v>
      </c>
      <c r="P51" s="22">
        <f t="shared" si="21"/>
        <v>301.98</v>
      </c>
      <c r="Q51" s="22">
        <f t="shared" si="21"/>
        <v>301.98</v>
      </c>
      <c r="R51" s="22">
        <f t="shared" si="21"/>
        <v>0</v>
      </c>
      <c r="S51" s="23">
        <f t="shared" si="1"/>
        <v>50.330000000000005</v>
      </c>
      <c r="T51" s="6"/>
      <c r="U51" s="34"/>
      <c r="V51" s="9">
        <f>J51-M51</f>
        <v>118515</v>
      </c>
    </row>
    <row r="52" spans="1:22" ht="18.75" outlineLevel="5">
      <c r="A52" s="36"/>
      <c r="B52" s="3">
        <v>2212</v>
      </c>
      <c r="C52" s="4">
        <v>4282</v>
      </c>
      <c r="D52" s="5">
        <v>6121</v>
      </c>
      <c r="E52" s="5"/>
      <c r="F52" s="1">
        <v>5600</v>
      </c>
      <c r="G52" s="6" t="s">
        <v>395</v>
      </c>
      <c r="H52" s="11" t="s">
        <v>643</v>
      </c>
      <c r="I52" s="11">
        <v>2003</v>
      </c>
      <c r="J52" s="7">
        <v>62522</v>
      </c>
      <c r="K52" s="7">
        <v>859.8</v>
      </c>
      <c r="L52" s="7">
        <v>12000</v>
      </c>
      <c r="M52" s="8">
        <f>+N52+O52</f>
        <v>29674.96</v>
      </c>
      <c r="N52" s="7">
        <v>29674.96</v>
      </c>
      <c r="O52" s="7"/>
      <c r="P52" s="8">
        <f>+Q52+R52</f>
        <v>29635.4571</v>
      </c>
      <c r="Q52" s="7">
        <v>29635.4571</v>
      </c>
      <c r="R52" s="7"/>
      <c r="S52" s="20">
        <f t="shared" si="1"/>
        <v>99.86688137069099</v>
      </c>
      <c r="T52" s="6" t="s">
        <v>95</v>
      </c>
      <c r="U52" s="34" t="s">
        <v>736</v>
      </c>
      <c r="V52" s="9"/>
    </row>
    <row r="53" spans="1:22" ht="18.75" outlineLevel="5">
      <c r="A53" s="36"/>
      <c r="B53" s="3"/>
      <c r="C53" s="4">
        <v>4282</v>
      </c>
      <c r="D53" s="5">
        <v>6130</v>
      </c>
      <c r="E53" s="5"/>
      <c r="F53" s="1">
        <v>5600</v>
      </c>
      <c r="G53" s="6" t="s">
        <v>395</v>
      </c>
      <c r="H53" s="11"/>
      <c r="I53" s="11"/>
      <c r="J53" s="7"/>
      <c r="K53" s="7"/>
      <c r="L53" s="7"/>
      <c r="M53" s="8">
        <f>+N53+O53</f>
        <v>162.04</v>
      </c>
      <c r="N53" s="7">
        <v>162.04</v>
      </c>
      <c r="O53" s="7"/>
      <c r="P53" s="8">
        <f>+Q53+R53</f>
        <v>162.04</v>
      </c>
      <c r="Q53" s="7">
        <v>162.04</v>
      </c>
      <c r="R53" s="7"/>
      <c r="S53" s="20">
        <f t="shared" si="1"/>
        <v>100</v>
      </c>
      <c r="T53" s="6"/>
      <c r="U53" s="34"/>
      <c r="V53" s="9"/>
    </row>
    <row r="54" spans="1:22" ht="18.75" outlineLevel="2">
      <c r="A54" s="36"/>
      <c r="B54" s="3"/>
      <c r="C54" s="35" t="s">
        <v>602</v>
      </c>
      <c r="D54" s="5"/>
      <c r="E54" s="5"/>
      <c r="F54" s="1"/>
      <c r="G54" s="6"/>
      <c r="H54" s="11"/>
      <c r="I54" s="11"/>
      <c r="J54" s="22">
        <f>SUBTOTAL(9,J52:J53)</f>
        <v>62522</v>
      </c>
      <c r="K54" s="22">
        <f aca="true" t="shared" si="22" ref="K54:R54">SUBTOTAL(9,K52:K53)</f>
        <v>859.8</v>
      </c>
      <c r="L54" s="22">
        <f t="shared" si="22"/>
        <v>12000</v>
      </c>
      <c r="M54" s="22">
        <f t="shared" si="22"/>
        <v>29837</v>
      </c>
      <c r="N54" s="22">
        <f t="shared" si="22"/>
        <v>29837</v>
      </c>
      <c r="O54" s="22">
        <f t="shared" si="22"/>
        <v>0</v>
      </c>
      <c r="P54" s="22">
        <f t="shared" si="22"/>
        <v>29797.4971</v>
      </c>
      <c r="Q54" s="22">
        <f t="shared" si="22"/>
        <v>29797.4971</v>
      </c>
      <c r="R54" s="22">
        <f t="shared" si="22"/>
        <v>0</v>
      </c>
      <c r="S54" s="23">
        <f t="shared" si="1"/>
        <v>99.86760431678789</v>
      </c>
      <c r="T54" s="6"/>
      <c r="U54" s="34"/>
      <c r="V54" s="9">
        <f>J54-M54</f>
        <v>32685</v>
      </c>
    </row>
    <row r="55" spans="1:22" ht="18.75" outlineLevel="3">
      <c r="A55" s="36"/>
      <c r="B55" s="3">
        <v>2212</v>
      </c>
      <c r="C55" s="4">
        <v>4283</v>
      </c>
      <c r="D55" s="5">
        <v>6121</v>
      </c>
      <c r="E55" s="5"/>
      <c r="F55" s="1">
        <v>5600</v>
      </c>
      <c r="G55" s="6" t="s">
        <v>396</v>
      </c>
      <c r="H55" s="11" t="s">
        <v>643</v>
      </c>
      <c r="I55" s="11">
        <v>2005</v>
      </c>
      <c r="J55" s="7">
        <v>25386</v>
      </c>
      <c r="K55" s="7">
        <v>275.2</v>
      </c>
      <c r="L55" s="7"/>
      <c r="M55" s="8">
        <f>+N55+O55</f>
        <v>31.59</v>
      </c>
      <c r="N55" s="7">
        <v>31.59</v>
      </c>
      <c r="O55" s="7"/>
      <c r="P55" s="8">
        <f>+Q55+R55</f>
        <v>31.59</v>
      </c>
      <c r="Q55" s="7">
        <v>31.59</v>
      </c>
      <c r="R55" s="7"/>
      <c r="S55" s="20">
        <f t="shared" si="1"/>
        <v>100</v>
      </c>
      <c r="T55" s="6" t="s">
        <v>95</v>
      </c>
      <c r="U55" s="34" t="s">
        <v>736</v>
      </c>
      <c r="V55" s="9"/>
    </row>
    <row r="56" spans="1:22" ht="18.75" outlineLevel="3">
      <c r="A56" s="36"/>
      <c r="B56" s="3"/>
      <c r="C56" s="4">
        <v>4283</v>
      </c>
      <c r="D56" s="5">
        <v>6126</v>
      </c>
      <c r="E56" s="5"/>
      <c r="F56" s="1">
        <v>5600</v>
      </c>
      <c r="G56" s="6" t="s">
        <v>396</v>
      </c>
      <c r="H56" s="11"/>
      <c r="I56" s="11"/>
      <c r="J56" s="7"/>
      <c r="K56" s="7"/>
      <c r="L56" s="7">
        <v>481</v>
      </c>
      <c r="M56" s="8">
        <f>+N56+O56</f>
        <v>974.41</v>
      </c>
      <c r="N56" s="7">
        <v>974.41</v>
      </c>
      <c r="O56" s="7"/>
      <c r="P56" s="8">
        <f>+Q56+R56</f>
        <v>0.1</v>
      </c>
      <c r="Q56" s="7">
        <v>0.1</v>
      </c>
      <c r="R56" s="7"/>
      <c r="S56" s="20">
        <f t="shared" si="1"/>
        <v>0.010262620457507622</v>
      </c>
      <c r="T56" s="6"/>
      <c r="U56" s="34"/>
      <c r="V56" s="9"/>
    </row>
    <row r="57" spans="1:22" ht="18.75" outlineLevel="2">
      <c r="A57" s="36"/>
      <c r="B57" s="3"/>
      <c r="C57" s="35" t="s">
        <v>603</v>
      </c>
      <c r="D57" s="5"/>
      <c r="E57" s="5"/>
      <c r="F57" s="1"/>
      <c r="G57" s="6"/>
      <c r="H57" s="11"/>
      <c r="I57" s="11"/>
      <c r="J57" s="22">
        <f>SUBTOTAL(9,J55:J56)</f>
        <v>25386</v>
      </c>
      <c r="K57" s="22">
        <f aca="true" t="shared" si="23" ref="K57:R57">SUBTOTAL(9,K55:K56)</f>
        <v>275.2</v>
      </c>
      <c r="L57" s="22">
        <f t="shared" si="23"/>
        <v>481</v>
      </c>
      <c r="M57" s="22">
        <f t="shared" si="23"/>
        <v>1006</v>
      </c>
      <c r="N57" s="22">
        <f t="shared" si="23"/>
        <v>1006</v>
      </c>
      <c r="O57" s="22">
        <f t="shared" si="23"/>
        <v>0</v>
      </c>
      <c r="P57" s="22">
        <f t="shared" si="23"/>
        <v>31.69</v>
      </c>
      <c r="Q57" s="22">
        <f t="shared" si="23"/>
        <v>31.69</v>
      </c>
      <c r="R57" s="22">
        <f t="shared" si="23"/>
        <v>0</v>
      </c>
      <c r="S57" s="23">
        <f t="shared" si="1"/>
        <v>3.150099403578529</v>
      </c>
      <c r="T57" s="6"/>
      <c r="U57" s="34"/>
      <c r="V57" s="9">
        <f>J57-M57</f>
        <v>24380</v>
      </c>
    </row>
    <row r="58" spans="1:22" ht="18.75" outlineLevel="2">
      <c r="A58" s="36"/>
      <c r="B58" s="3">
        <v>2212</v>
      </c>
      <c r="C58" s="4">
        <v>4284</v>
      </c>
      <c r="D58" s="5">
        <v>6121</v>
      </c>
      <c r="E58" s="5"/>
      <c r="F58" s="1">
        <v>5600</v>
      </c>
      <c r="G58" s="6" t="s">
        <v>279</v>
      </c>
      <c r="H58" s="11">
        <v>2001</v>
      </c>
      <c r="I58" s="11">
        <v>2004</v>
      </c>
      <c r="J58" s="7">
        <v>48905</v>
      </c>
      <c r="K58" s="7"/>
      <c r="L58" s="7"/>
      <c r="M58" s="7">
        <f>+N58+O58</f>
        <v>0.73</v>
      </c>
      <c r="N58" s="7">
        <v>0.73</v>
      </c>
      <c r="O58" s="7"/>
      <c r="P58" s="7">
        <f>+Q58+R58</f>
        <v>0.725</v>
      </c>
      <c r="Q58" s="7">
        <v>0.725</v>
      </c>
      <c r="R58" s="7"/>
      <c r="S58" s="20">
        <f t="shared" si="1"/>
        <v>99.31506849315068</v>
      </c>
      <c r="T58" s="6" t="s">
        <v>95</v>
      </c>
      <c r="U58" s="34"/>
      <c r="V58" s="9"/>
    </row>
    <row r="59" spans="1:22" ht="18.75" outlineLevel="3">
      <c r="A59" s="36"/>
      <c r="B59" s="3"/>
      <c r="C59" s="4">
        <v>4284</v>
      </c>
      <c r="D59" s="5">
        <v>6126</v>
      </c>
      <c r="E59" s="5"/>
      <c r="F59" s="1">
        <v>5600</v>
      </c>
      <c r="G59" s="6" t="s">
        <v>279</v>
      </c>
      <c r="H59" s="11"/>
      <c r="I59" s="11"/>
      <c r="J59" s="7"/>
      <c r="K59" s="7">
        <v>394</v>
      </c>
      <c r="L59" s="7"/>
      <c r="M59" s="8">
        <f>+N59+O59</f>
        <v>305.28</v>
      </c>
      <c r="N59" s="7">
        <v>305.28</v>
      </c>
      <c r="O59" s="7"/>
      <c r="P59" s="8">
        <f>+Q59+R59</f>
        <v>0</v>
      </c>
      <c r="Q59" s="7"/>
      <c r="R59" s="7"/>
      <c r="S59" s="20">
        <f t="shared" si="1"/>
        <v>0</v>
      </c>
      <c r="T59" s="6"/>
      <c r="U59" s="34"/>
      <c r="V59" s="9"/>
    </row>
    <row r="60" spans="1:22" ht="18.75" outlineLevel="2">
      <c r="A60" s="36"/>
      <c r="B60" s="3"/>
      <c r="C60" s="35" t="s">
        <v>281</v>
      </c>
      <c r="D60" s="5"/>
      <c r="E60" s="5"/>
      <c r="F60" s="1"/>
      <c r="G60" s="6"/>
      <c r="H60" s="11"/>
      <c r="I60" s="11"/>
      <c r="J60" s="22">
        <f>SUBTOTAL(9,J58:J59)</f>
        <v>48905</v>
      </c>
      <c r="K60" s="22">
        <f aca="true" t="shared" si="24" ref="K60:R60">SUBTOTAL(9,K58:K59)</f>
        <v>394</v>
      </c>
      <c r="L60" s="22">
        <f t="shared" si="24"/>
        <v>0</v>
      </c>
      <c r="M60" s="22">
        <f t="shared" si="24"/>
        <v>306.01</v>
      </c>
      <c r="N60" s="22">
        <f t="shared" si="24"/>
        <v>306.01</v>
      </c>
      <c r="O60" s="22">
        <f t="shared" si="24"/>
        <v>0</v>
      </c>
      <c r="P60" s="22">
        <f t="shared" si="24"/>
        <v>0.725</v>
      </c>
      <c r="Q60" s="22">
        <f t="shared" si="24"/>
        <v>0.725</v>
      </c>
      <c r="R60" s="22">
        <f t="shared" si="24"/>
        <v>0</v>
      </c>
      <c r="S60" s="23">
        <f t="shared" si="1"/>
        <v>0.2369203620796706</v>
      </c>
      <c r="T60" s="6"/>
      <c r="U60" s="34"/>
      <c r="V60" s="9">
        <f>J60-M60</f>
        <v>48598.99</v>
      </c>
    </row>
    <row r="61" spans="1:22" ht="18.75" outlineLevel="3">
      <c r="A61" s="36"/>
      <c r="B61" s="3">
        <v>2212</v>
      </c>
      <c r="C61" s="4">
        <v>4285</v>
      </c>
      <c r="D61" s="5">
        <v>6121</v>
      </c>
      <c r="E61" s="5">
        <v>42</v>
      </c>
      <c r="F61" s="1">
        <v>5600</v>
      </c>
      <c r="G61" s="6" t="s">
        <v>655</v>
      </c>
      <c r="H61" s="11" t="s">
        <v>643</v>
      </c>
      <c r="I61" s="11">
        <v>2002</v>
      </c>
      <c r="J61" s="7">
        <v>68205</v>
      </c>
      <c r="K61" s="7">
        <v>698.6</v>
      </c>
      <c r="L61" s="7">
        <v>29781</v>
      </c>
      <c r="M61" s="8">
        <f>+N61+O61</f>
        <v>29082</v>
      </c>
      <c r="N61" s="7">
        <v>29082</v>
      </c>
      <c r="O61" s="7"/>
      <c r="P61" s="8">
        <f>+Q61+R61</f>
        <v>28598.1703</v>
      </c>
      <c r="Q61" s="7">
        <v>28598.1703</v>
      </c>
      <c r="R61" s="7"/>
      <c r="S61" s="20">
        <f t="shared" si="1"/>
        <v>98.33632590605875</v>
      </c>
      <c r="T61" s="6" t="s">
        <v>95</v>
      </c>
      <c r="U61" s="34" t="s">
        <v>736</v>
      </c>
      <c r="V61" s="9"/>
    </row>
    <row r="62" spans="1:22" ht="18.75" outlineLevel="2">
      <c r="A62" s="36"/>
      <c r="B62" s="3"/>
      <c r="C62" s="35" t="s">
        <v>604</v>
      </c>
      <c r="D62" s="5"/>
      <c r="E62" s="5"/>
      <c r="F62" s="1"/>
      <c r="G62" s="6"/>
      <c r="H62" s="11"/>
      <c r="I62" s="11"/>
      <c r="J62" s="22">
        <f>SUBTOTAL(9,J61:J61)</f>
        <v>68205</v>
      </c>
      <c r="K62" s="22">
        <f aca="true" t="shared" si="25" ref="K62:R62">SUBTOTAL(9,K61:K61)</f>
        <v>698.6</v>
      </c>
      <c r="L62" s="22">
        <f t="shared" si="25"/>
        <v>29781</v>
      </c>
      <c r="M62" s="22">
        <f t="shared" si="25"/>
        <v>29082</v>
      </c>
      <c r="N62" s="22">
        <f t="shared" si="25"/>
        <v>29082</v>
      </c>
      <c r="O62" s="22">
        <f t="shared" si="25"/>
        <v>0</v>
      </c>
      <c r="P62" s="22">
        <f t="shared" si="25"/>
        <v>28598.1703</v>
      </c>
      <c r="Q62" s="22">
        <f t="shared" si="25"/>
        <v>28598.1703</v>
      </c>
      <c r="R62" s="22">
        <f t="shared" si="25"/>
        <v>0</v>
      </c>
      <c r="S62" s="23">
        <f t="shared" si="1"/>
        <v>98.33632590605875</v>
      </c>
      <c r="T62" s="6"/>
      <c r="U62" s="34"/>
      <c r="V62" s="9">
        <f>J62-M62</f>
        <v>39123</v>
      </c>
    </row>
    <row r="63" spans="1:22" ht="18.75" outlineLevel="3">
      <c r="A63" s="36"/>
      <c r="B63" s="3">
        <v>2212</v>
      </c>
      <c r="C63" s="4">
        <v>4287</v>
      </c>
      <c r="D63" s="5">
        <v>6121</v>
      </c>
      <c r="E63" s="5"/>
      <c r="F63" s="1">
        <v>5600</v>
      </c>
      <c r="G63" s="6" t="s">
        <v>443</v>
      </c>
      <c r="H63" s="11" t="s">
        <v>643</v>
      </c>
      <c r="I63" s="11">
        <v>2004</v>
      </c>
      <c r="J63" s="7">
        <v>40994</v>
      </c>
      <c r="K63" s="7"/>
      <c r="L63" s="7">
        <v>19900</v>
      </c>
      <c r="M63" s="8">
        <f>+N63+O63</f>
        <v>294.07</v>
      </c>
      <c r="N63" s="7">
        <v>294.07</v>
      </c>
      <c r="O63" s="7"/>
      <c r="P63" s="8">
        <f>+Q63+R63</f>
        <v>19.404</v>
      </c>
      <c r="Q63" s="7">
        <v>19.404</v>
      </c>
      <c r="R63" s="7"/>
      <c r="S63" s="20">
        <f t="shared" si="1"/>
        <v>6.59842894548917</v>
      </c>
      <c r="T63" s="6" t="s">
        <v>95</v>
      </c>
      <c r="U63" s="34" t="s">
        <v>736</v>
      </c>
      <c r="V63" s="9"/>
    </row>
    <row r="64" spans="1:22" ht="18.75" outlineLevel="3">
      <c r="A64" s="36"/>
      <c r="B64" s="3"/>
      <c r="C64" s="4">
        <v>4287</v>
      </c>
      <c r="D64" s="5">
        <v>6126</v>
      </c>
      <c r="E64" s="5"/>
      <c r="F64" s="1">
        <v>5600</v>
      </c>
      <c r="G64" s="6" t="s">
        <v>443</v>
      </c>
      <c r="H64" s="11"/>
      <c r="I64" s="11"/>
      <c r="J64" s="7"/>
      <c r="K64" s="7"/>
      <c r="L64" s="7"/>
      <c r="M64" s="8">
        <f>+N64+O64</f>
        <v>205.93</v>
      </c>
      <c r="N64" s="7">
        <v>205.93</v>
      </c>
      <c r="O64" s="7"/>
      <c r="P64" s="8">
        <f>+Q64+R64</f>
        <v>205.926</v>
      </c>
      <c r="Q64" s="7">
        <v>205.926</v>
      </c>
      <c r="R64" s="7"/>
      <c r="S64" s="20">
        <f t="shared" si="1"/>
        <v>99.99805759238576</v>
      </c>
      <c r="T64" s="6"/>
      <c r="U64" s="34"/>
      <c r="V64" s="9"/>
    </row>
    <row r="65" spans="1:22" ht="18.75" outlineLevel="2">
      <c r="A65" s="36"/>
      <c r="B65" s="3"/>
      <c r="C65" s="35" t="s">
        <v>605</v>
      </c>
      <c r="D65" s="5"/>
      <c r="E65" s="5"/>
      <c r="F65" s="1"/>
      <c r="G65" s="6"/>
      <c r="H65" s="11"/>
      <c r="I65" s="11"/>
      <c r="J65" s="22">
        <f>SUBTOTAL(9,J63:J64)</f>
        <v>40994</v>
      </c>
      <c r="K65" s="22">
        <f aca="true" t="shared" si="26" ref="K65:R65">SUBTOTAL(9,K63:K64)</f>
        <v>0</v>
      </c>
      <c r="L65" s="22">
        <f t="shared" si="26"/>
        <v>19900</v>
      </c>
      <c r="M65" s="22">
        <f t="shared" si="26"/>
        <v>500</v>
      </c>
      <c r="N65" s="22">
        <f t="shared" si="26"/>
        <v>500</v>
      </c>
      <c r="O65" s="22">
        <f t="shared" si="26"/>
        <v>0</v>
      </c>
      <c r="P65" s="22">
        <f t="shared" si="26"/>
        <v>225.32999999999998</v>
      </c>
      <c r="Q65" s="22">
        <f t="shared" si="26"/>
        <v>225.32999999999998</v>
      </c>
      <c r="R65" s="22">
        <f t="shared" si="26"/>
        <v>0</v>
      </c>
      <c r="S65" s="23">
        <f t="shared" si="1"/>
        <v>45.065999999999995</v>
      </c>
      <c r="T65" s="6"/>
      <c r="U65" s="34"/>
      <c r="V65" s="9">
        <f>J65-M65</f>
        <v>40494</v>
      </c>
    </row>
    <row r="66" spans="1:22" ht="18.75" outlineLevel="3">
      <c r="A66" s="36"/>
      <c r="B66" s="3">
        <v>2212</v>
      </c>
      <c r="C66" s="4">
        <v>4288</v>
      </c>
      <c r="D66" s="5">
        <v>6121</v>
      </c>
      <c r="E66" s="5"/>
      <c r="F66" s="1">
        <v>5600</v>
      </c>
      <c r="G66" s="6" t="s">
        <v>397</v>
      </c>
      <c r="H66" s="11" t="s">
        <v>643</v>
      </c>
      <c r="I66" s="11">
        <v>2003</v>
      </c>
      <c r="J66" s="7">
        <v>31885</v>
      </c>
      <c r="K66" s="7"/>
      <c r="L66" s="7">
        <v>5000</v>
      </c>
      <c r="M66" s="8">
        <f>+N66+O66</f>
        <v>15810.95</v>
      </c>
      <c r="N66" s="7">
        <v>15810.95</v>
      </c>
      <c r="O66" s="7"/>
      <c r="P66" s="8">
        <f>+Q66+R66</f>
        <v>15810.9502</v>
      </c>
      <c r="Q66" s="7">
        <v>15810.9502</v>
      </c>
      <c r="R66" s="7"/>
      <c r="S66" s="20">
        <f t="shared" si="1"/>
        <v>100.00000126494612</v>
      </c>
      <c r="T66" s="6" t="s">
        <v>95</v>
      </c>
      <c r="U66" s="34" t="s">
        <v>736</v>
      </c>
      <c r="V66" s="9"/>
    </row>
    <row r="67" spans="1:22" ht="18.75" outlineLevel="3">
      <c r="A67" s="36"/>
      <c r="B67" s="3"/>
      <c r="C67" s="4">
        <v>4288</v>
      </c>
      <c r="D67" s="5">
        <v>6126</v>
      </c>
      <c r="E67" s="5"/>
      <c r="F67" s="1">
        <v>5600</v>
      </c>
      <c r="G67" s="6" t="s">
        <v>397</v>
      </c>
      <c r="H67" s="11"/>
      <c r="I67" s="11"/>
      <c r="J67" s="7"/>
      <c r="K67" s="7"/>
      <c r="L67" s="7"/>
      <c r="M67" s="7">
        <f>+N67+O67</f>
        <v>189.05</v>
      </c>
      <c r="N67" s="7">
        <v>189.05</v>
      </c>
      <c r="O67" s="7"/>
      <c r="P67" s="8">
        <f>+Q67+R67</f>
        <v>189.05</v>
      </c>
      <c r="Q67" s="7">
        <v>189.05</v>
      </c>
      <c r="R67" s="7"/>
      <c r="S67" s="20">
        <f t="shared" si="1"/>
        <v>100</v>
      </c>
      <c r="T67" s="6"/>
      <c r="U67" s="34"/>
      <c r="V67" s="9"/>
    </row>
    <row r="68" spans="1:22" ht="18.75" outlineLevel="2">
      <c r="A68" s="36"/>
      <c r="B68" s="3"/>
      <c r="C68" s="35" t="s">
        <v>606</v>
      </c>
      <c r="D68" s="5"/>
      <c r="E68" s="5"/>
      <c r="F68" s="1"/>
      <c r="G68" s="6"/>
      <c r="H68" s="11"/>
      <c r="I68" s="11"/>
      <c r="J68" s="22">
        <f>SUBTOTAL(9,J66:J67)</f>
        <v>31885</v>
      </c>
      <c r="K68" s="22">
        <f aca="true" t="shared" si="27" ref="K68:R68">SUBTOTAL(9,K66:K67)</f>
        <v>0</v>
      </c>
      <c r="L68" s="22">
        <f t="shared" si="27"/>
        <v>5000</v>
      </c>
      <c r="M68" s="22">
        <f t="shared" si="27"/>
        <v>16000</v>
      </c>
      <c r="N68" s="22">
        <f t="shared" si="27"/>
        <v>16000</v>
      </c>
      <c r="O68" s="22">
        <f t="shared" si="27"/>
        <v>0</v>
      </c>
      <c r="P68" s="22">
        <f t="shared" si="27"/>
        <v>16000.000199999999</v>
      </c>
      <c r="Q68" s="22">
        <f t="shared" si="27"/>
        <v>16000.000199999999</v>
      </c>
      <c r="R68" s="22">
        <f t="shared" si="27"/>
        <v>0</v>
      </c>
      <c r="S68" s="23">
        <f aca="true" t="shared" si="28" ref="S68:S136">IF(M68=0,0,(P68/M68*100))</f>
        <v>100.00000125</v>
      </c>
      <c r="T68" s="6"/>
      <c r="U68" s="34"/>
      <c r="V68" s="9">
        <f>J68-M68</f>
        <v>15885</v>
      </c>
    </row>
    <row r="69" spans="1:22" ht="18.75" outlineLevel="3">
      <c r="A69" s="36"/>
      <c r="B69" s="3">
        <v>2212</v>
      </c>
      <c r="C69" s="4">
        <v>4289</v>
      </c>
      <c r="D69" s="5">
        <v>6121</v>
      </c>
      <c r="E69" s="5"/>
      <c r="F69" s="1">
        <v>5600</v>
      </c>
      <c r="G69" s="6" t="s">
        <v>656</v>
      </c>
      <c r="H69" s="11" t="s">
        <v>643</v>
      </c>
      <c r="I69" s="11">
        <v>2003</v>
      </c>
      <c r="J69" s="7">
        <v>25213</v>
      </c>
      <c r="K69" s="7">
        <v>304.2</v>
      </c>
      <c r="L69" s="7">
        <v>10300</v>
      </c>
      <c r="M69" s="8">
        <f>+N69+O69</f>
        <v>10267.22</v>
      </c>
      <c r="N69" s="7">
        <v>10267.22</v>
      </c>
      <c r="O69" s="7"/>
      <c r="P69" s="8">
        <f>+Q69+R69</f>
        <v>10110.5767</v>
      </c>
      <c r="Q69" s="7">
        <v>10110.5767</v>
      </c>
      <c r="R69" s="7"/>
      <c r="S69" s="20">
        <f t="shared" si="28"/>
        <v>98.47433579878488</v>
      </c>
      <c r="T69" s="6" t="s">
        <v>95</v>
      </c>
      <c r="U69" s="34" t="s">
        <v>736</v>
      </c>
      <c r="V69" s="9"/>
    </row>
    <row r="70" spans="1:22" ht="18.75" outlineLevel="3">
      <c r="A70" s="36"/>
      <c r="B70" s="3"/>
      <c r="C70" s="4">
        <v>4289</v>
      </c>
      <c r="D70" s="5">
        <v>6126</v>
      </c>
      <c r="E70" s="5"/>
      <c r="F70" s="1">
        <v>5600</v>
      </c>
      <c r="G70" s="6" t="s">
        <v>656</v>
      </c>
      <c r="H70" s="11"/>
      <c r="I70" s="11"/>
      <c r="J70" s="7"/>
      <c r="K70" s="7"/>
      <c r="L70" s="7"/>
      <c r="M70" s="7">
        <f>+N70+O70</f>
        <v>33.64</v>
      </c>
      <c r="N70" s="7">
        <v>33.64</v>
      </c>
      <c r="O70" s="7"/>
      <c r="P70" s="8">
        <f>+Q70+R70</f>
        <v>33.642</v>
      </c>
      <c r="Q70" s="7">
        <v>33.642</v>
      </c>
      <c r="R70" s="7"/>
      <c r="S70" s="20">
        <f t="shared" si="28"/>
        <v>100.00594530321048</v>
      </c>
      <c r="T70" s="6"/>
      <c r="U70" s="34"/>
      <c r="V70" s="9"/>
    </row>
    <row r="71" spans="1:22" ht="18.75" outlineLevel="3">
      <c r="A71" s="36"/>
      <c r="B71" s="3"/>
      <c r="C71" s="4">
        <v>4289</v>
      </c>
      <c r="D71" s="5">
        <v>6144</v>
      </c>
      <c r="E71" s="5"/>
      <c r="F71" s="1">
        <v>5600</v>
      </c>
      <c r="G71" s="6" t="s">
        <v>656</v>
      </c>
      <c r="H71" s="11"/>
      <c r="I71" s="11"/>
      <c r="J71" s="7"/>
      <c r="K71" s="7"/>
      <c r="L71" s="7"/>
      <c r="M71" s="7">
        <f>+N71+O71</f>
        <v>0.14</v>
      </c>
      <c r="N71" s="7">
        <v>0.14</v>
      </c>
      <c r="O71" s="7"/>
      <c r="P71" s="8">
        <f>+Q71+R71</f>
        <v>0.135</v>
      </c>
      <c r="Q71" s="7">
        <v>0.135</v>
      </c>
      <c r="R71" s="7"/>
      <c r="S71" s="20">
        <f t="shared" si="28"/>
        <v>96.42857142857143</v>
      </c>
      <c r="T71" s="6"/>
      <c r="U71" s="34"/>
      <c r="V71" s="9"/>
    </row>
    <row r="72" spans="1:22" ht="18.75" outlineLevel="2">
      <c r="A72" s="36"/>
      <c r="B72" s="3"/>
      <c r="C72" s="35" t="s">
        <v>607</v>
      </c>
      <c r="D72" s="5"/>
      <c r="E72" s="5"/>
      <c r="F72" s="1"/>
      <c r="G72" s="6"/>
      <c r="H72" s="11"/>
      <c r="I72" s="11"/>
      <c r="J72" s="22">
        <f>SUBTOTAL(9,J69:J71)</f>
        <v>25213</v>
      </c>
      <c r="K72" s="22">
        <f aca="true" t="shared" si="29" ref="K72:R72">SUBTOTAL(9,K69:K71)</f>
        <v>304.2</v>
      </c>
      <c r="L72" s="22">
        <f t="shared" si="29"/>
        <v>10300</v>
      </c>
      <c r="M72" s="22">
        <f t="shared" si="29"/>
        <v>10300.999999999998</v>
      </c>
      <c r="N72" s="22">
        <f t="shared" si="29"/>
        <v>10300.999999999998</v>
      </c>
      <c r="O72" s="22">
        <f t="shared" si="29"/>
        <v>0</v>
      </c>
      <c r="P72" s="22">
        <f t="shared" si="29"/>
        <v>10144.3537</v>
      </c>
      <c r="Q72" s="22">
        <f t="shared" si="29"/>
        <v>10144.3537</v>
      </c>
      <c r="R72" s="22">
        <f t="shared" si="29"/>
        <v>0</v>
      </c>
      <c r="S72" s="23">
        <f t="shared" si="28"/>
        <v>98.47930977574994</v>
      </c>
      <c r="T72" s="6"/>
      <c r="U72" s="34"/>
      <c r="V72" s="9">
        <f>J72-M72</f>
        <v>14912.000000000002</v>
      </c>
    </row>
    <row r="73" spans="1:22" ht="18.75" outlineLevel="3">
      <c r="A73" s="36"/>
      <c r="B73" s="3">
        <v>2212</v>
      </c>
      <c r="C73" s="4">
        <v>4290</v>
      </c>
      <c r="D73" s="5">
        <v>6121</v>
      </c>
      <c r="E73" s="5"/>
      <c r="F73" s="1">
        <v>5600</v>
      </c>
      <c r="G73" s="6" t="s">
        <v>657</v>
      </c>
      <c r="H73" s="11" t="s">
        <v>643</v>
      </c>
      <c r="I73" s="11">
        <v>2003</v>
      </c>
      <c r="J73" s="7">
        <v>8612</v>
      </c>
      <c r="K73" s="7"/>
      <c r="L73" s="7">
        <v>1843</v>
      </c>
      <c r="M73" s="8">
        <f>+N73+O73</f>
        <v>3301.55</v>
      </c>
      <c r="N73" s="7">
        <v>3301.55</v>
      </c>
      <c r="O73" s="7"/>
      <c r="P73" s="8">
        <f>+Q73+R73</f>
        <v>1.8</v>
      </c>
      <c r="Q73" s="7">
        <v>1.8</v>
      </c>
      <c r="R73" s="7"/>
      <c r="S73" s="20">
        <f t="shared" si="28"/>
        <v>0.05451984673865305</v>
      </c>
      <c r="T73" s="6" t="s">
        <v>95</v>
      </c>
      <c r="U73" s="34" t="s">
        <v>736</v>
      </c>
      <c r="V73" s="9"/>
    </row>
    <row r="74" spans="1:22" ht="18.75" outlineLevel="3">
      <c r="A74" s="36"/>
      <c r="B74" s="3"/>
      <c r="C74" s="4">
        <v>4290</v>
      </c>
      <c r="D74" s="5">
        <v>6126</v>
      </c>
      <c r="E74" s="5"/>
      <c r="F74" s="1">
        <v>5600</v>
      </c>
      <c r="G74" s="6" t="s">
        <v>657</v>
      </c>
      <c r="H74" s="11"/>
      <c r="I74" s="11"/>
      <c r="J74" s="7"/>
      <c r="K74" s="7"/>
      <c r="L74" s="7"/>
      <c r="M74" s="8">
        <f>+N74+O74</f>
        <v>198.45</v>
      </c>
      <c r="N74" s="7">
        <v>198.45</v>
      </c>
      <c r="O74" s="7"/>
      <c r="P74" s="8">
        <f>+Q74+R74</f>
        <v>198.45</v>
      </c>
      <c r="Q74" s="7">
        <v>198.45</v>
      </c>
      <c r="R74" s="7"/>
      <c r="S74" s="20">
        <f t="shared" si="28"/>
        <v>100</v>
      </c>
      <c r="T74" s="6"/>
      <c r="U74" s="34"/>
      <c r="V74" s="9"/>
    </row>
    <row r="75" spans="1:22" ht="18.75" outlineLevel="2">
      <c r="A75" s="36"/>
      <c r="B75" s="3"/>
      <c r="C75" s="35" t="s">
        <v>277</v>
      </c>
      <c r="D75" s="5"/>
      <c r="E75" s="5"/>
      <c r="F75" s="1"/>
      <c r="G75" s="6"/>
      <c r="H75" s="11"/>
      <c r="I75" s="11"/>
      <c r="J75" s="22">
        <f>SUBTOTAL(9,J73:J74)</f>
        <v>8612</v>
      </c>
      <c r="K75" s="22">
        <f aca="true" t="shared" si="30" ref="K75:R75">SUBTOTAL(9,K73:K74)</f>
        <v>0</v>
      </c>
      <c r="L75" s="22">
        <f t="shared" si="30"/>
        <v>1843</v>
      </c>
      <c r="M75" s="22">
        <f t="shared" si="30"/>
        <v>3500</v>
      </c>
      <c r="N75" s="22">
        <f t="shared" si="30"/>
        <v>3500</v>
      </c>
      <c r="O75" s="22">
        <f t="shared" si="30"/>
        <v>0</v>
      </c>
      <c r="P75" s="22">
        <f t="shared" si="30"/>
        <v>200.25</v>
      </c>
      <c r="Q75" s="22">
        <f t="shared" si="30"/>
        <v>200.25</v>
      </c>
      <c r="R75" s="22">
        <f t="shared" si="30"/>
        <v>0</v>
      </c>
      <c r="S75" s="23">
        <f t="shared" si="28"/>
        <v>5.7214285714285715</v>
      </c>
      <c r="T75" s="6"/>
      <c r="U75" s="34"/>
      <c r="V75" s="9">
        <f>J75-M75</f>
        <v>5112</v>
      </c>
    </row>
    <row r="76" spans="1:22" ht="18.75" outlineLevel="2">
      <c r="A76" s="36"/>
      <c r="B76" s="3">
        <v>2212</v>
      </c>
      <c r="C76" s="4">
        <v>4291</v>
      </c>
      <c r="D76" s="5">
        <v>6126</v>
      </c>
      <c r="E76" s="5"/>
      <c r="F76" s="1">
        <v>5600</v>
      </c>
      <c r="G76" s="6" t="s">
        <v>49</v>
      </c>
      <c r="H76" s="11">
        <v>2001</v>
      </c>
      <c r="I76" s="11">
        <v>2004</v>
      </c>
      <c r="J76" s="7">
        <v>6600</v>
      </c>
      <c r="K76" s="7"/>
      <c r="L76" s="7"/>
      <c r="M76" s="7">
        <f>+N76+O76</f>
        <v>600</v>
      </c>
      <c r="N76" s="7">
        <v>600</v>
      </c>
      <c r="O76" s="7"/>
      <c r="P76" s="7">
        <f>+Q76+R76</f>
        <v>0</v>
      </c>
      <c r="Q76" s="7"/>
      <c r="R76" s="7"/>
      <c r="S76" s="20">
        <f t="shared" si="28"/>
        <v>0</v>
      </c>
      <c r="T76" s="6" t="s">
        <v>95</v>
      </c>
      <c r="U76" s="34"/>
      <c r="V76" s="9"/>
    </row>
    <row r="77" spans="1:22" ht="18.75" outlineLevel="2">
      <c r="A77" s="36"/>
      <c r="B77" s="3"/>
      <c r="C77" s="35" t="s">
        <v>1</v>
      </c>
      <c r="D77" s="5"/>
      <c r="E77" s="5"/>
      <c r="F77" s="1"/>
      <c r="G77" s="6"/>
      <c r="H77" s="11"/>
      <c r="I77" s="11"/>
      <c r="J77" s="22">
        <f>SUBTOTAL(9,J76:J76)</f>
        <v>6600</v>
      </c>
      <c r="K77" s="22">
        <f aca="true" t="shared" si="31" ref="K77:R77">SUBTOTAL(9,K76:K76)</f>
        <v>0</v>
      </c>
      <c r="L77" s="22">
        <f t="shared" si="31"/>
        <v>0</v>
      </c>
      <c r="M77" s="22">
        <f t="shared" si="31"/>
        <v>600</v>
      </c>
      <c r="N77" s="22">
        <f t="shared" si="31"/>
        <v>600</v>
      </c>
      <c r="O77" s="22">
        <f t="shared" si="31"/>
        <v>0</v>
      </c>
      <c r="P77" s="22">
        <f t="shared" si="31"/>
        <v>0</v>
      </c>
      <c r="Q77" s="22">
        <f t="shared" si="31"/>
        <v>0</v>
      </c>
      <c r="R77" s="22">
        <f t="shared" si="31"/>
        <v>0</v>
      </c>
      <c r="S77" s="23">
        <f t="shared" si="28"/>
        <v>0</v>
      </c>
      <c r="T77" s="6"/>
      <c r="U77" s="34"/>
      <c r="V77" s="9"/>
    </row>
    <row r="78" spans="1:22" ht="18.75" outlineLevel="2">
      <c r="A78" s="36"/>
      <c r="B78" s="3">
        <v>2212</v>
      </c>
      <c r="C78" s="4">
        <v>4342</v>
      </c>
      <c r="D78" s="5">
        <v>6121</v>
      </c>
      <c r="E78" s="5"/>
      <c r="F78" s="1">
        <v>5600</v>
      </c>
      <c r="G78" s="6" t="s">
        <v>50</v>
      </c>
      <c r="H78" s="11">
        <v>2002</v>
      </c>
      <c r="I78" s="11">
        <v>2003</v>
      </c>
      <c r="J78" s="7">
        <v>33260</v>
      </c>
      <c r="K78" s="7"/>
      <c r="L78" s="7"/>
      <c r="M78" s="7">
        <f>+N78+O78</f>
        <v>10000</v>
      </c>
      <c r="N78" s="7">
        <v>10000</v>
      </c>
      <c r="O78" s="7"/>
      <c r="P78" s="7">
        <f>+Q78+R78</f>
        <v>0</v>
      </c>
      <c r="Q78" s="7"/>
      <c r="R78" s="7"/>
      <c r="S78" s="20">
        <f t="shared" si="28"/>
        <v>0</v>
      </c>
      <c r="T78" s="6" t="s">
        <v>98</v>
      </c>
      <c r="U78" s="34"/>
      <c r="V78" s="9"/>
    </row>
    <row r="79" spans="1:22" ht="18.75" outlineLevel="2">
      <c r="A79" s="36"/>
      <c r="B79" s="3"/>
      <c r="C79" s="35" t="s">
        <v>2</v>
      </c>
      <c r="D79" s="5"/>
      <c r="E79" s="5"/>
      <c r="F79" s="1"/>
      <c r="G79" s="6"/>
      <c r="H79" s="11"/>
      <c r="I79" s="11"/>
      <c r="J79" s="22">
        <f>SUBTOTAL(9,J78:J78)</f>
        <v>33260</v>
      </c>
      <c r="K79" s="22">
        <f aca="true" t="shared" si="32" ref="K79:R79">SUBTOTAL(9,K78:K78)</f>
        <v>0</v>
      </c>
      <c r="L79" s="22">
        <f t="shared" si="32"/>
        <v>0</v>
      </c>
      <c r="M79" s="22">
        <f t="shared" si="32"/>
        <v>10000</v>
      </c>
      <c r="N79" s="22">
        <f t="shared" si="32"/>
        <v>10000</v>
      </c>
      <c r="O79" s="22">
        <f t="shared" si="32"/>
        <v>0</v>
      </c>
      <c r="P79" s="22">
        <f t="shared" si="32"/>
        <v>0</v>
      </c>
      <c r="Q79" s="22">
        <f t="shared" si="32"/>
        <v>0</v>
      </c>
      <c r="R79" s="22">
        <f t="shared" si="32"/>
        <v>0</v>
      </c>
      <c r="S79" s="23">
        <f t="shared" si="28"/>
        <v>0</v>
      </c>
      <c r="T79" s="6"/>
      <c r="U79" s="34"/>
      <c r="V79" s="9"/>
    </row>
    <row r="80" spans="1:22" ht="18.75" outlineLevel="3">
      <c r="A80" s="36"/>
      <c r="B80" s="3">
        <v>2212</v>
      </c>
      <c r="C80" s="4">
        <v>4551</v>
      </c>
      <c r="D80" s="5">
        <v>6121</v>
      </c>
      <c r="E80" s="5"/>
      <c r="F80" s="1">
        <v>5600</v>
      </c>
      <c r="G80" s="6" t="s">
        <v>282</v>
      </c>
      <c r="H80" s="11">
        <v>2002</v>
      </c>
      <c r="I80" s="11">
        <v>2002</v>
      </c>
      <c r="J80" s="7">
        <v>2630</v>
      </c>
      <c r="K80" s="7"/>
      <c r="L80" s="7"/>
      <c r="M80" s="8">
        <f>+N80+O80</f>
        <v>3130</v>
      </c>
      <c r="N80" s="7">
        <v>3130</v>
      </c>
      <c r="O80" s="7"/>
      <c r="P80" s="8">
        <f>+Q80+R80</f>
        <v>2401.4634</v>
      </c>
      <c r="Q80" s="7">
        <v>2401.4634</v>
      </c>
      <c r="R80" s="7"/>
      <c r="S80" s="20">
        <f t="shared" si="28"/>
        <v>76.72407028753993</v>
      </c>
      <c r="T80" s="6" t="s">
        <v>95</v>
      </c>
      <c r="U80" s="34"/>
      <c r="V80" s="9"/>
    </row>
    <row r="81" spans="1:22" ht="18.75" outlineLevel="2">
      <c r="A81" s="36"/>
      <c r="B81" s="3"/>
      <c r="C81" s="35" t="s">
        <v>10</v>
      </c>
      <c r="D81" s="5"/>
      <c r="E81" s="5"/>
      <c r="F81" s="1"/>
      <c r="G81" s="6"/>
      <c r="H81" s="11"/>
      <c r="I81" s="11"/>
      <c r="J81" s="22">
        <f>SUBTOTAL(9,J80:J80)</f>
        <v>2630</v>
      </c>
      <c r="K81" s="22">
        <f aca="true" t="shared" si="33" ref="K81:R81">SUBTOTAL(9,K80:K80)</f>
        <v>0</v>
      </c>
      <c r="L81" s="22">
        <f t="shared" si="33"/>
        <v>0</v>
      </c>
      <c r="M81" s="22">
        <f t="shared" si="33"/>
        <v>3130</v>
      </c>
      <c r="N81" s="22">
        <f t="shared" si="33"/>
        <v>3130</v>
      </c>
      <c r="O81" s="22">
        <f t="shared" si="33"/>
        <v>0</v>
      </c>
      <c r="P81" s="22">
        <f t="shared" si="33"/>
        <v>2401.4634</v>
      </c>
      <c r="Q81" s="22">
        <f t="shared" si="33"/>
        <v>2401.4634</v>
      </c>
      <c r="R81" s="22">
        <f t="shared" si="33"/>
        <v>0</v>
      </c>
      <c r="S81" s="23">
        <f t="shared" si="28"/>
        <v>76.72407028753993</v>
      </c>
      <c r="T81" s="6"/>
      <c r="U81" s="34"/>
      <c r="V81" s="9">
        <f>J81-M81</f>
        <v>-500</v>
      </c>
    </row>
    <row r="82" spans="1:22" ht="18.75" outlineLevel="3">
      <c r="A82" s="36"/>
      <c r="B82" s="3">
        <v>2212</v>
      </c>
      <c r="C82" s="4">
        <v>4552</v>
      </c>
      <c r="D82" s="5">
        <v>6121</v>
      </c>
      <c r="E82" s="5"/>
      <c r="F82" s="1">
        <v>5600</v>
      </c>
      <c r="G82" s="6" t="s">
        <v>658</v>
      </c>
      <c r="H82" s="11">
        <v>2001</v>
      </c>
      <c r="I82" s="11">
        <v>2002</v>
      </c>
      <c r="J82" s="7">
        <v>7124</v>
      </c>
      <c r="K82" s="7">
        <v>1843</v>
      </c>
      <c r="L82" s="7">
        <v>3807</v>
      </c>
      <c r="M82" s="8">
        <f>+N82+O82</f>
        <v>5281</v>
      </c>
      <c r="N82" s="7"/>
      <c r="O82" s="7">
        <v>5281</v>
      </c>
      <c r="P82" s="8">
        <f>+Q82+R82</f>
        <v>2754</v>
      </c>
      <c r="Q82" s="7"/>
      <c r="R82" s="7">
        <v>2754</v>
      </c>
      <c r="S82" s="20">
        <f t="shared" si="28"/>
        <v>52.14921416398409</v>
      </c>
      <c r="T82" s="6" t="s">
        <v>96</v>
      </c>
      <c r="U82" s="34" t="s">
        <v>736</v>
      </c>
      <c r="V82" s="9"/>
    </row>
    <row r="83" spans="1:22" ht="18.75" outlineLevel="2">
      <c r="A83" s="36"/>
      <c r="B83" s="3"/>
      <c r="C83" s="35" t="s">
        <v>608</v>
      </c>
      <c r="D83" s="5"/>
      <c r="E83" s="5"/>
      <c r="F83" s="1"/>
      <c r="G83" s="6"/>
      <c r="H83" s="11"/>
      <c r="I83" s="11"/>
      <c r="J83" s="22">
        <f>SUBTOTAL(9,J82:J82)</f>
        <v>7124</v>
      </c>
      <c r="K83" s="22">
        <f aca="true" t="shared" si="34" ref="K83:R83">SUBTOTAL(9,K82:K82)</f>
        <v>1843</v>
      </c>
      <c r="L83" s="22">
        <f t="shared" si="34"/>
        <v>3807</v>
      </c>
      <c r="M83" s="22">
        <f t="shared" si="34"/>
        <v>5281</v>
      </c>
      <c r="N83" s="22">
        <f t="shared" si="34"/>
        <v>0</v>
      </c>
      <c r="O83" s="22">
        <f t="shared" si="34"/>
        <v>5281</v>
      </c>
      <c r="P83" s="22">
        <f t="shared" si="34"/>
        <v>2754</v>
      </c>
      <c r="Q83" s="22">
        <f t="shared" si="34"/>
        <v>0</v>
      </c>
      <c r="R83" s="22">
        <f t="shared" si="34"/>
        <v>2754</v>
      </c>
      <c r="S83" s="23">
        <f t="shared" si="28"/>
        <v>52.14921416398409</v>
      </c>
      <c r="T83" s="6"/>
      <c r="U83" s="34"/>
      <c r="V83" s="9">
        <f>J83-M83</f>
        <v>1843</v>
      </c>
    </row>
    <row r="84" spans="1:22" ht="18.75" outlineLevel="3">
      <c r="A84" s="34" t="s">
        <v>786</v>
      </c>
      <c r="B84" s="3">
        <v>2212</v>
      </c>
      <c r="C84" s="4">
        <v>4553</v>
      </c>
      <c r="D84" s="5">
        <v>6121</v>
      </c>
      <c r="E84" s="5"/>
      <c r="F84" s="1">
        <v>5600</v>
      </c>
      <c r="G84" s="6" t="s">
        <v>659</v>
      </c>
      <c r="H84" s="11">
        <v>2002</v>
      </c>
      <c r="I84" s="11">
        <v>2004</v>
      </c>
      <c r="J84" s="7">
        <v>32710</v>
      </c>
      <c r="K84" s="7"/>
      <c r="L84" s="7"/>
      <c r="M84" s="8">
        <f>+N84+O84</f>
        <v>0.55</v>
      </c>
      <c r="N84" s="7">
        <v>0.55</v>
      </c>
      <c r="O84" s="7"/>
      <c r="P84" s="8">
        <f>+Q84+R84</f>
        <v>0.55</v>
      </c>
      <c r="Q84" s="7">
        <v>0.55</v>
      </c>
      <c r="R84" s="7"/>
      <c r="S84" s="20">
        <f t="shared" si="28"/>
        <v>100</v>
      </c>
      <c r="T84" s="6" t="s">
        <v>95</v>
      </c>
      <c r="U84" s="34" t="s">
        <v>736</v>
      </c>
      <c r="V84" s="9"/>
    </row>
    <row r="85" spans="1:22" ht="18.75" outlineLevel="3">
      <c r="A85" s="34"/>
      <c r="B85" s="3"/>
      <c r="C85" s="4">
        <v>4553</v>
      </c>
      <c r="D85" s="5">
        <v>6126</v>
      </c>
      <c r="E85" s="5"/>
      <c r="F85" s="1">
        <v>5600</v>
      </c>
      <c r="G85" s="6" t="s">
        <v>659</v>
      </c>
      <c r="H85" s="11"/>
      <c r="I85" s="11"/>
      <c r="J85" s="7"/>
      <c r="K85" s="7"/>
      <c r="L85" s="7">
        <v>660</v>
      </c>
      <c r="M85" s="8">
        <f>+N85+O85</f>
        <v>659.45</v>
      </c>
      <c r="N85" s="7">
        <v>659.45</v>
      </c>
      <c r="O85" s="7"/>
      <c r="P85" s="8">
        <f>+Q85+R85</f>
        <v>305.571</v>
      </c>
      <c r="Q85" s="7">
        <v>305.571</v>
      </c>
      <c r="R85" s="7"/>
      <c r="S85" s="20">
        <f t="shared" si="28"/>
        <v>46.337250739252404</v>
      </c>
      <c r="T85" s="6"/>
      <c r="U85" s="34"/>
      <c r="V85" s="9"/>
    </row>
    <row r="86" spans="1:22" ht="18.75" outlineLevel="2">
      <c r="A86" s="34"/>
      <c r="B86" s="3"/>
      <c r="C86" s="35" t="s">
        <v>609</v>
      </c>
      <c r="D86" s="5"/>
      <c r="E86" s="5"/>
      <c r="F86" s="1"/>
      <c r="G86" s="6"/>
      <c r="H86" s="11"/>
      <c r="I86" s="11"/>
      <c r="J86" s="22">
        <f>SUBTOTAL(9,J84:J85)</f>
        <v>32710</v>
      </c>
      <c r="K86" s="22">
        <f aca="true" t="shared" si="35" ref="K86:R86">SUBTOTAL(9,K84:K85)</f>
        <v>0</v>
      </c>
      <c r="L86" s="22">
        <f t="shared" si="35"/>
        <v>660</v>
      </c>
      <c r="M86" s="22">
        <f t="shared" si="35"/>
        <v>660</v>
      </c>
      <c r="N86" s="22">
        <f t="shared" si="35"/>
        <v>660</v>
      </c>
      <c r="O86" s="22">
        <f t="shared" si="35"/>
        <v>0</v>
      </c>
      <c r="P86" s="22">
        <f t="shared" si="35"/>
        <v>306.12100000000004</v>
      </c>
      <c r="Q86" s="22">
        <f t="shared" si="35"/>
        <v>306.12100000000004</v>
      </c>
      <c r="R86" s="22">
        <f t="shared" si="35"/>
        <v>0</v>
      </c>
      <c r="S86" s="23">
        <f t="shared" si="28"/>
        <v>46.381969696969705</v>
      </c>
      <c r="T86" s="6"/>
      <c r="U86" s="34"/>
      <c r="V86" s="9">
        <f>J86-M86</f>
        <v>32050</v>
      </c>
    </row>
    <row r="87" spans="1:22" ht="18.75" outlineLevel="2">
      <c r="A87" s="34"/>
      <c r="B87" s="3">
        <v>2212</v>
      </c>
      <c r="C87" s="4">
        <v>4556</v>
      </c>
      <c r="D87" s="5">
        <v>6121</v>
      </c>
      <c r="E87" s="5"/>
      <c r="F87" s="1">
        <v>5600</v>
      </c>
      <c r="G87" s="6" t="s">
        <v>660</v>
      </c>
      <c r="H87" s="11">
        <v>2002</v>
      </c>
      <c r="I87" s="11">
        <v>2005</v>
      </c>
      <c r="J87" s="7">
        <v>53847</v>
      </c>
      <c r="K87" s="7"/>
      <c r="L87" s="7"/>
      <c r="M87" s="7">
        <f>+N87+O87</f>
        <v>2.05</v>
      </c>
      <c r="N87" s="7">
        <v>2.05</v>
      </c>
      <c r="O87" s="7"/>
      <c r="P87" s="7">
        <f>+Q87+R87</f>
        <v>2.05</v>
      </c>
      <c r="Q87" s="7">
        <v>2.05</v>
      </c>
      <c r="R87" s="7"/>
      <c r="S87" s="20">
        <f>IF(M87=0,0,(P87/M87*100))</f>
        <v>100</v>
      </c>
      <c r="T87" s="6" t="s">
        <v>95</v>
      </c>
      <c r="U87" s="34"/>
      <c r="V87" s="9"/>
    </row>
    <row r="88" spans="1:22" ht="18.75" outlineLevel="3">
      <c r="A88" s="34" t="s">
        <v>786</v>
      </c>
      <c r="B88" s="3"/>
      <c r="C88" s="4">
        <v>4556</v>
      </c>
      <c r="D88" s="5">
        <v>6126</v>
      </c>
      <c r="E88" s="5"/>
      <c r="F88" s="1">
        <v>5600</v>
      </c>
      <c r="G88" s="6" t="s">
        <v>660</v>
      </c>
      <c r="H88" s="11"/>
      <c r="I88" s="11"/>
      <c r="J88" s="7"/>
      <c r="K88" s="7"/>
      <c r="L88" s="7">
        <v>300</v>
      </c>
      <c r="M88" s="8">
        <f>+N88+O88</f>
        <v>297.95</v>
      </c>
      <c r="N88" s="7">
        <v>297.95</v>
      </c>
      <c r="O88" s="7"/>
      <c r="P88" s="8">
        <f>+Q88+R88</f>
        <v>0</v>
      </c>
      <c r="Q88" s="7"/>
      <c r="R88" s="7"/>
      <c r="S88" s="20">
        <f t="shared" si="28"/>
        <v>0</v>
      </c>
      <c r="T88" s="6"/>
      <c r="U88" s="34" t="s">
        <v>736</v>
      </c>
      <c r="V88" s="9"/>
    </row>
    <row r="89" spans="1:22" s="51" customFormat="1" ht="18.75" outlineLevel="2">
      <c r="A89" s="49"/>
      <c r="B89" s="42"/>
      <c r="C89" s="35" t="s">
        <v>610</v>
      </c>
      <c r="D89" s="43"/>
      <c r="E89" s="43"/>
      <c r="F89" s="54"/>
      <c r="G89" s="55"/>
      <c r="H89" s="56"/>
      <c r="I89" s="56"/>
      <c r="J89" s="22">
        <f>SUBTOTAL(9,J87:J88)</f>
        <v>53847</v>
      </c>
      <c r="K89" s="22">
        <f aca="true" t="shared" si="36" ref="K89:R89">SUBTOTAL(9,K87:K88)</f>
        <v>0</v>
      </c>
      <c r="L89" s="22">
        <f t="shared" si="36"/>
        <v>300</v>
      </c>
      <c r="M89" s="22">
        <f t="shared" si="36"/>
        <v>300</v>
      </c>
      <c r="N89" s="22">
        <f t="shared" si="36"/>
        <v>300</v>
      </c>
      <c r="O89" s="22">
        <f t="shared" si="36"/>
        <v>0</v>
      </c>
      <c r="P89" s="22">
        <f t="shared" si="36"/>
        <v>2.05</v>
      </c>
      <c r="Q89" s="22">
        <f t="shared" si="36"/>
        <v>2.05</v>
      </c>
      <c r="R89" s="22">
        <f t="shared" si="36"/>
        <v>0</v>
      </c>
      <c r="S89" s="23">
        <f t="shared" si="28"/>
        <v>0.6833333333333332</v>
      </c>
      <c r="T89" s="55"/>
      <c r="U89" s="49"/>
      <c r="V89" s="50">
        <f>J89-M89</f>
        <v>53547</v>
      </c>
    </row>
    <row r="90" spans="1:22" ht="18.75" outlineLevel="2">
      <c r="A90" s="34"/>
      <c r="B90" s="3">
        <v>2212</v>
      </c>
      <c r="C90" s="4">
        <v>4563</v>
      </c>
      <c r="D90" s="5">
        <v>6121</v>
      </c>
      <c r="E90" s="5"/>
      <c r="F90" s="1">
        <v>5600</v>
      </c>
      <c r="G90" s="6" t="s">
        <v>372</v>
      </c>
      <c r="H90" s="11">
        <v>2002</v>
      </c>
      <c r="I90" s="11">
        <v>2004</v>
      </c>
      <c r="J90" s="7">
        <v>67124</v>
      </c>
      <c r="K90" s="7"/>
      <c r="L90" s="7"/>
      <c r="M90" s="8">
        <f>+N90+O90</f>
        <v>11.55</v>
      </c>
      <c r="N90" s="7">
        <v>11.55</v>
      </c>
      <c r="O90" s="7"/>
      <c r="P90" s="8">
        <f>+Q90+R90</f>
        <v>11.55</v>
      </c>
      <c r="Q90" s="7">
        <v>11.55</v>
      </c>
      <c r="R90" s="7"/>
      <c r="S90" s="20">
        <f>IF(M90=0,0,(P90/M90*100))</f>
        <v>100</v>
      </c>
      <c r="T90" s="6" t="s">
        <v>95</v>
      </c>
      <c r="U90" s="34"/>
      <c r="V90" s="9"/>
    </row>
    <row r="91" spans="1:22" ht="18.75" outlineLevel="3">
      <c r="A91" s="34"/>
      <c r="B91" s="3"/>
      <c r="C91" s="4">
        <v>4563</v>
      </c>
      <c r="D91" s="5">
        <v>6126</v>
      </c>
      <c r="E91" s="5"/>
      <c r="F91" s="1">
        <v>5600</v>
      </c>
      <c r="G91" s="6" t="s">
        <v>372</v>
      </c>
      <c r="H91" s="11"/>
      <c r="I91" s="11"/>
      <c r="J91" s="7"/>
      <c r="K91" s="7"/>
      <c r="L91" s="7"/>
      <c r="M91" s="8">
        <f>+N91+O91</f>
        <v>1988.45</v>
      </c>
      <c r="N91" s="7">
        <v>1988.45</v>
      </c>
      <c r="O91" s="7"/>
      <c r="P91" s="8">
        <f>+Q91+R91</f>
        <v>400</v>
      </c>
      <c r="Q91" s="7">
        <v>400</v>
      </c>
      <c r="R91" s="7"/>
      <c r="S91" s="20">
        <f t="shared" si="28"/>
        <v>20.116170886871686</v>
      </c>
      <c r="T91" s="6"/>
      <c r="U91" s="34"/>
      <c r="V91" s="9"/>
    </row>
    <row r="92" spans="1:22" s="51" customFormat="1" ht="18.75" outlineLevel="2">
      <c r="A92" s="49"/>
      <c r="B92" s="42"/>
      <c r="C92" s="35" t="s">
        <v>373</v>
      </c>
      <c r="D92" s="43"/>
      <c r="E92" s="43"/>
      <c r="F92" s="54"/>
      <c r="G92" s="55"/>
      <c r="H92" s="56"/>
      <c r="I92" s="56"/>
      <c r="J92" s="22">
        <f>SUBTOTAL(9,J90:J91)</f>
        <v>67124</v>
      </c>
      <c r="K92" s="22">
        <f aca="true" t="shared" si="37" ref="K92:R92">SUBTOTAL(9,K90:K91)</f>
        <v>0</v>
      </c>
      <c r="L92" s="22">
        <f t="shared" si="37"/>
        <v>0</v>
      </c>
      <c r="M92" s="22">
        <f t="shared" si="37"/>
        <v>2000</v>
      </c>
      <c r="N92" s="22">
        <f t="shared" si="37"/>
        <v>2000</v>
      </c>
      <c r="O92" s="22">
        <f t="shared" si="37"/>
        <v>0</v>
      </c>
      <c r="P92" s="22">
        <f t="shared" si="37"/>
        <v>411.55</v>
      </c>
      <c r="Q92" s="22">
        <f t="shared" si="37"/>
        <v>411.55</v>
      </c>
      <c r="R92" s="22">
        <f t="shared" si="37"/>
        <v>0</v>
      </c>
      <c r="S92" s="23">
        <f>IF(M92=0,0,(P92/M92*100))</f>
        <v>20.5775</v>
      </c>
      <c r="T92" s="55"/>
      <c r="U92" s="49"/>
      <c r="V92" s="50">
        <f>J92-M92</f>
        <v>65124</v>
      </c>
    </row>
    <row r="93" spans="1:22" ht="18.75" outlineLevel="3">
      <c r="A93" s="34"/>
      <c r="B93" s="3">
        <v>2212</v>
      </c>
      <c r="C93" s="4">
        <v>4564</v>
      </c>
      <c r="D93" s="5">
        <v>6121</v>
      </c>
      <c r="E93" s="5"/>
      <c r="F93" s="1">
        <v>5600</v>
      </c>
      <c r="G93" s="6" t="s">
        <v>597</v>
      </c>
      <c r="H93" s="11">
        <v>2002</v>
      </c>
      <c r="I93" s="11">
        <v>2002</v>
      </c>
      <c r="J93" s="7">
        <v>1900</v>
      </c>
      <c r="K93" s="7"/>
      <c r="L93" s="7"/>
      <c r="M93" s="8">
        <f>+N93+O93</f>
        <v>1900</v>
      </c>
      <c r="N93" s="7">
        <v>1900</v>
      </c>
      <c r="O93" s="7"/>
      <c r="P93" s="8">
        <f>+Q93+R93</f>
        <v>16.8695</v>
      </c>
      <c r="Q93" s="7">
        <v>16.8695</v>
      </c>
      <c r="R93" s="7"/>
      <c r="S93" s="20">
        <f t="shared" si="28"/>
        <v>0.8878684210526314</v>
      </c>
      <c r="T93" s="6" t="s">
        <v>95</v>
      </c>
      <c r="U93" s="34"/>
      <c r="V93" s="9"/>
    </row>
    <row r="94" spans="1:22" s="51" customFormat="1" ht="18.75" outlineLevel="2">
      <c r="A94" s="49"/>
      <c r="B94" s="42"/>
      <c r="C94" s="35" t="s">
        <v>598</v>
      </c>
      <c r="D94" s="43"/>
      <c r="E94" s="43"/>
      <c r="F94" s="54"/>
      <c r="G94" s="55"/>
      <c r="H94" s="56"/>
      <c r="I94" s="56"/>
      <c r="J94" s="22">
        <f>SUBTOTAL(9,J93:J93)</f>
        <v>1900</v>
      </c>
      <c r="K94" s="22">
        <f aca="true" t="shared" si="38" ref="K94:R94">SUBTOTAL(9,K93:K93)</f>
        <v>0</v>
      </c>
      <c r="L94" s="22">
        <f t="shared" si="38"/>
        <v>0</v>
      </c>
      <c r="M94" s="22">
        <f t="shared" si="38"/>
        <v>1900</v>
      </c>
      <c r="N94" s="22">
        <f t="shared" si="38"/>
        <v>1900</v>
      </c>
      <c r="O94" s="22">
        <f t="shared" si="38"/>
        <v>0</v>
      </c>
      <c r="P94" s="22">
        <f t="shared" si="38"/>
        <v>16.8695</v>
      </c>
      <c r="Q94" s="22">
        <f t="shared" si="38"/>
        <v>16.8695</v>
      </c>
      <c r="R94" s="22">
        <f t="shared" si="38"/>
        <v>0</v>
      </c>
      <c r="S94" s="23">
        <f t="shared" si="28"/>
        <v>0.8878684210526314</v>
      </c>
      <c r="T94" s="55"/>
      <c r="U94" s="49"/>
      <c r="V94" s="50">
        <f>J94-M94</f>
        <v>0</v>
      </c>
    </row>
    <row r="95" spans="1:22" ht="18.75" outlineLevel="2">
      <c r="A95" s="34"/>
      <c r="B95" s="3">
        <v>2212</v>
      </c>
      <c r="C95" s="4">
        <v>4565</v>
      </c>
      <c r="D95" s="5">
        <v>6121</v>
      </c>
      <c r="E95" s="5"/>
      <c r="F95" s="1">
        <v>5600</v>
      </c>
      <c r="G95" s="6" t="s">
        <v>244</v>
      </c>
      <c r="H95" s="11">
        <v>2002</v>
      </c>
      <c r="I95" s="11">
        <v>2003</v>
      </c>
      <c r="J95" s="7">
        <v>13650</v>
      </c>
      <c r="K95" s="7"/>
      <c r="L95" s="7"/>
      <c r="M95" s="8">
        <f>+N95+O95</f>
        <v>6529.3</v>
      </c>
      <c r="N95" s="7">
        <v>6529.3</v>
      </c>
      <c r="O95" s="7"/>
      <c r="P95" s="8">
        <f>+Q95+R95</f>
        <v>6529.3</v>
      </c>
      <c r="Q95" s="7">
        <v>6529.3</v>
      </c>
      <c r="R95" s="7"/>
      <c r="S95" s="20">
        <f t="shared" si="28"/>
        <v>100</v>
      </c>
      <c r="T95" s="6" t="s">
        <v>512</v>
      </c>
      <c r="U95" s="34"/>
      <c r="V95" s="9"/>
    </row>
    <row r="96" spans="1:22" ht="18.75" outlineLevel="2">
      <c r="A96" s="34"/>
      <c r="B96" s="3"/>
      <c r="C96" s="4">
        <v>4565</v>
      </c>
      <c r="D96" s="5">
        <v>6126</v>
      </c>
      <c r="E96" s="5"/>
      <c r="F96" s="1">
        <v>5600</v>
      </c>
      <c r="G96" s="6" t="s">
        <v>244</v>
      </c>
      <c r="H96" s="11"/>
      <c r="I96" s="11"/>
      <c r="J96" s="7"/>
      <c r="K96" s="7"/>
      <c r="L96" s="7"/>
      <c r="M96" s="8">
        <f>+N96+O96</f>
        <v>98.7</v>
      </c>
      <c r="N96" s="7">
        <v>98.7</v>
      </c>
      <c r="O96" s="7"/>
      <c r="P96" s="8">
        <f>+Q96+R96</f>
        <v>98.7</v>
      </c>
      <c r="Q96" s="7">
        <v>98.7</v>
      </c>
      <c r="R96" s="7"/>
      <c r="S96" s="20">
        <f t="shared" si="28"/>
        <v>100</v>
      </c>
      <c r="T96" s="6"/>
      <c r="U96" s="34"/>
      <c r="V96" s="9"/>
    </row>
    <row r="97" spans="1:22" s="51" customFormat="1" ht="18.75" outlineLevel="2">
      <c r="A97" s="49"/>
      <c r="B97" s="42"/>
      <c r="C97" s="35" t="s">
        <v>243</v>
      </c>
      <c r="D97" s="43"/>
      <c r="E97" s="43"/>
      <c r="F97" s="54"/>
      <c r="G97" s="55"/>
      <c r="H97" s="56"/>
      <c r="I97" s="56"/>
      <c r="J97" s="22">
        <f>SUBTOTAL(9,J95:J96)</f>
        <v>13650</v>
      </c>
      <c r="K97" s="22">
        <f aca="true" t="shared" si="39" ref="K97:R97">SUBTOTAL(9,K95:K96)</f>
        <v>0</v>
      </c>
      <c r="L97" s="22">
        <f t="shared" si="39"/>
        <v>0</v>
      </c>
      <c r="M97" s="22">
        <f t="shared" si="39"/>
        <v>6628</v>
      </c>
      <c r="N97" s="22">
        <f t="shared" si="39"/>
        <v>6628</v>
      </c>
      <c r="O97" s="22">
        <f t="shared" si="39"/>
        <v>0</v>
      </c>
      <c r="P97" s="22">
        <f t="shared" si="39"/>
        <v>6628</v>
      </c>
      <c r="Q97" s="22">
        <f t="shared" si="39"/>
        <v>6628</v>
      </c>
      <c r="R97" s="22">
        <f t="shared" si="39"/>
        <v>0</v>
      </c>
      <c r="S97" s="23">
        <f t="shared" si="28"/>
        <v>100</v>
      </c>
      <c r="T97" s="55"/>
      <c r="U97" s="49"/>
      <c r="V97" s="50">
        <f>J97-M97</f>
        <v>7022</v>
      </c>
    </row>
    <row r="98" spans="1:22" s="51" customFormat="1" ht="18.75" outlineLevel="1">
      <c r="A98" s="49"/>
      <c r="B98" s="42" t="s">
        <v>785</v>
      </c>
      <c r="C98" s="35"/>
      <c r="D98" s="43"/>
      <c r="E98" s="43"/>
      <c r="F98" s="54"/>
      <c r="G98" s="55"/>
      <c r="H98" s="56"/>
      <c r="I98" s="56"/>
      <c r="J98" s="22">
        <f>SUBTOTAL(9,J24:J96)</f>
        <v>3067946</v>
      </c>
      <c r="K98" s="22">
        <f aca="true" t="shared" si="40" ref="K98:R98">SUBTOTAL(9,K24:K96)</f>
        <v>387707.39999999997</v>
      </c>
      <c r="L98" s="22">
        <f t="shared" si="40"/>
        <v>227985</v>
      </c>
      <c r="M98" s="22">
        <f t="shared" si="40"/>
        <v>346934.01</v>
      </c>
      <c r="N98" s="22">
        <f t="shared" si="40"/>
        <v>341653.01</v>
      </c>
      <c r="O98" s="22">
        <f t="shared" si="40"/>
        <v>5281</v>
      </c>
      <c r="P98" s="22">
        <f t="shared" si="40"/>
        <v>232226.3958</v>
      </c>
      <c r="Q98" s="22">
        <f t="shared" si="40"/>
        <v>229472.3958</v>
      </c>
      <c r="R98" s="22">
        <f t="shared" si="40"/>
        <v>2754</v>
      </c>
      <c r="S98" s="23">
        <f t="shared" si="28"/>
        <v>66.93676293079483</v>
      </c>
      <c r="T98" s="55"/>
      <c r="U98" s="49"/>
      <c r="V98" s="50">
        <f>J98-M98</f>
        <v>2721011.99</v>
      </c>
    </row>
    <row r="99" spans="1:22" ht="18.75" outlineLevel="3">
      <c r="A99" s="36"/>
      <c r="B99" s="3">
        <v>2219</v>
      </c>
      <c r="C99" s="4">
        <v>4208</v>
      </c>
      <c r="D99" s="5">
        <v>6121</v>
      </c>
      <c r="E99" s="5"/>
      <c r="F99" s="1">
        <v>5600</v>
      </c>
      <c r="G99" s="6" t="s">
        <v>661</v>
      </c>
      <c r="H99" s="11"/>
      <c r="I99" s="11"/>
      <c r="J99" s="7"/>
      <c r="K99" s="7">
        <v>2193</v>
      </c>
      <c r="L99" s="7">
        <v>8241</v>
      </c>
      <c r="M99" s="8">
        <f>+N99+O99</f>
        <v>6387.08</v>
      </c>
      <c r="N99" s="7">
        <v>6387.08</v>
      </c>
      <c r="O99" s="7"/>
      <c r="P99" s="8">
        <f>+Q99+R99</f>
        <v>703.3458</v>
      </c>
      <c r="Q99" s="7">
        <v>703.3458</v>
      </c>
      <c r="R99" s="7"/>
      <c r="S99" s="20">
        <f t="shared" si="28"/>
        <v>11.01200861739637</v>
      </c>
      <c r="T99" s="6" t="s">
        <v>95</v>
      </c>
      <c r="U99" s="34" t="s">
        <v>736</v>
      </c>
      <c r="V99" s="9"/>
    </row>
    <row r="100" spans="1:22" ht="18.75" outlineLevel="3">
      <c r="A100" s="36"/>
      <c r="B100" s="3"/>
      <c r="C100" s="4">
        <v>4208</v>
      </c>
      <c r="D100" s="5">
        <v>6126</v>
      </c>
      <c r="E100" s="5"/>
      <c r="F100" s="1">
        <v>5600</v>
      </c>
      <c r="G100" s="6" t="s">
        <v>661</v>
      </c>
      <c r="H100" s="11"/>
      <c r="I100" s="11"/>
      <c r="J100" s="7"/>
      <c r="K100" s="7"/>
      <c r="L100" s="7"/>
      <c r="M100" s="8">
        <f>+N100+O100</f>
        <v>247.72</v>
      </c>
      <c r="N100" s="7">
        <v>247.72</v>
      </c>
      <c r="O100" s="7"/>
      <c r="P100" s="8">
        <f>+Q100+R100</f>
        <v>247.716</v>
      </c>
      <c r="Q100" s="7">
        <v>247.716</v>
      </c>
      <c r="R100" s="7"/>
      <c r="S100" s="20">
        <f t="shared" si="28"/>
        <v>99.99838527369612</v>
      </c>
      <c r="T100" s="6"/>
      <c r="U100" s="34"/>
      <c r="V100" s="9"/>
    </row>
    <row r="101" spans="1:22" ht="18.75" outlineLevel="3">
      <c r="A101" s="36"/>
      <c r="B101" s="3"/>
      <c r="C101" s="4">
        <v>4208</v>
      </c>
      <c r="D101" s="5">
        <v>6130</v>
      </c>
      <c r="E101" s="5"/>
      <c r="F101" s="1">
        <v>5600</v>
      </c>
      <c r="G101" s="6" t="s">
        <v>661</v>
      </c>
      <c r="H101" s="11"/>
      <c r="I101" s="11"/>
      <c r="J101" s="7"/>
      <c r="K101" s="7"/>
      <c r="L101" s="7">
        <v>259</v>
      </c>
      <c r="M101" s="8">
        <f>+N101+O101</f>
        <v>3172.21</v>
      </c>
      <c r="N101" s="7">
        <v>3172.21</v>
      </c>
      <c r="O101" s="7"/>
      <c r="P101" s="8">
        <f>+Q101+R101</f>
        <v>3164.377</v>
      </c>
      <c r="Q101" s="7">
        <v>3164.377</v>
      </c>
      <c r="R101" s="7"/>
      <c r="S101" s="20">
        <f t="shared" si="28"/>
        <v>99.75307435510258</v>
      </c>
      <c r="T101" s="6"/>
      <c r="U101" s="34"/>
      <c r="V101" s="9"/>
    </row>
    <row r="102" spans="1:22" ht="18.75" outlineLevel="2">
      <c r="A102" s="36"/>
      <c r="B102" s="3"/>
      <c r="C102" s="35" t="s">
        <v>611</v>
      </c>
      <c r="D102" s="5"/>
      <c r="E102" s="5"/>
      <c r="F102" s="1"/>
      <c r="G102" s="6"/>
      <c r="H102" s="11"/>
      <c r="I102" s="11"/>
      <c r="J102" s="22">
        <f>SUBTOTAL(9,J99:J101)</f>
        <v>0</v>
      </c>
      <c r="K102" s="22">
        <f aca="true" t="shared" si="41" ref="K102:R102">SUBTOTAL(9,K99:K101)</f>
        <v>2193</v>
      </c>
      <c r="L102" s="22">
        <f t="shared" si="41"/>
        <v>8500</v>
      </c>
      <c r="M102" s="22">
        <f t="shared" si="41"/>
        <v>9807.01</v>
      </c>
      <c r="N102" s="22">
        <f t="shared" si="41"/>
        <v>9807.01</v>
      </c>
      <c r="O102" s="22">
        <f t="shared" si="41"/>
        <v>0</v>
      </c>
      <c r="P102" s="22">
        <f t="shared" si="41"/>
        <v>4115.4388</v>
      </c>
      <c r="Q102" s="22">
        <f t="shared" si="41"/>
        <v>4115.4388</v>
      </c>
      <c r="R102" s="22">
        <f t="shared" si="41"/>
        <v>0</v>
      </c>
      <c r="S102" s="23">
        <f t="shared" si="28"/>
        <v>41.96425618001817</v>
      </c>
      <c r="T102" s="6"/>
      <c r="U102" s="34"/>
      <c r="V102" s="9">
        <f>J102-M102</f>
        <v>-9807.01</v>
      </c>
    </row>
    <row r="103" spans="1:22" ht="18.75" outlineLevel="2">
      <c r="A103" s="36"/>
      <c r="B103" s="3">
        <v>2219</v>
      </c>
      <c r="C103" s="4">
        <v>4248</v>
      </c>
      <c r="D103" s="5">
        <v>6121</v>
      </c>
      <c r="E103" s="5">
        <v>0</v>
      </c>
      <c r="F103" s="1">
        <v>5600</v>
      </c>
      <c r="G103" s="6" t="s">
        <v>398</v>
      </c>
      <c r="H103" s="11">
        <v>2000</v>
      </c>
      <c r="I103" s="11">
        <v>2004</v>
      </c>
      <c r="J103" s="7">
        <v>208468</v>
      </c>
      <c r="K103" s="7">
        <v>90230.2</v>
      </c>
      <c r="L103" s="7">
        <v>14565</v>
      </c>
      <c r="M103" s="7">
        <f>+N103+O103</f>
        <v>208</v>
      </c>
      <c r="N103" s="7">
        <v>208</v>
      </c>
      <c r="O103" s="7"/>
      <c r="P103" s="8">
        <f>+Q103+R103</f>
        <v>0</v>
      </c>
      <c r="Q103" s="7"/>
      <c r="R103" s="7"/>
      <c r="S103" s="20">
        <f t="shared" si="28"/>
        <v>0</v>
      </c>
      <c r="T103" s="6" t="s">
        <v>95</v>
      </c>
      <c r="U103" s="34"/>
      <c r="V103" s="9"/>
    </row>
    <row r="104" spans="1:22" s="21" customFormat="1" ht="18.75" outlineLevel="3">
      <c r="A104" s="36"/>
      <c r="B104" s="3"/>
      <c r="C104" s="4">
        <v>4248</v>
      </c>
      <c r="D104" s="5">
        <v>6121</v>
      </c>
      <c r="E104" s="5">
        <v>42</v>
      </c>
      <c r="F104" s="1">
        <v>5600</v>
      </c>
      <c r="G104" s="6" t="s">
        <v>398</v>
      </c>
      <c r="H104" s="11"/>
      <c r="I104" s="11"/>
      <c r="J104" s="7"/>
      <c r="K104" s="7"/>
      <c r="L104" s="7"/>
      <c r="M104" s="8">
        <f>+N104+O104</f>
        <v>47898.86</v>
      </c>
      <c r="N104" s="7">
        <v>47898.86</v>
      </c>
      <c r="O104" s="7"/>
      <c r="P104" s="8">
        <f>+Q104+R104</f>
        <v>45314.3025</v>
      </c>
      <c r="Q104" s="7">
        <v>45314.3025</v>
      </c>
      <c r="R104" s="7"/>
      <c r="S104" s="20">
        <f t="shared" si="28"/>
        <v>94.60413567254001</v>
      </c>
      <c r="T104" s="6"/>
      <c r="U104" s="34" t="s">
        <v>736</v>
      </c>
      <c r="V104" s="9"/>
    </row>
    <row r="105" spans="1:22" s="12" customFormat="1" ht="18.75" outlineLevel="3">
      <c r="A105" s="36"/>
      <c r="B105" s="3"/>
      <c r="C105" s="4">
        <v>4248</v>
      </c>
      <c r="D105" s="5">
        <v>6126</v>
      </c>
      <c r="E105" s="5">
        <v>42</v>
      </c>
      <c r="F105" s="1">
        <v>5600</v>
      </c>
      <c r="G105" s="6" t="s">
        <v>398</v>
      </c>
      <c r="H105" s="11"/>
      <c r="I105" s="11"/>
      <c r="J105" s="7"/>
      <c r="K105" s="7"/>
      <c r="L105" s="7">
        <v>862</v>
      </c>
      <c r="M105" s="8">
        <f>+N105+O105</f>
        <v>2146.15</v>
      </c>
      <c r="N105" s="7">
        <v>2146.15</v>
      </c>
      <c r="O105" s="7"/>
      <c r="P105" s="8">
        <f>+Q105+R105</f>
        <v>1885.745</v>
      </c>
      <c r="Q105" s="7">
        <v>1885.745</v>
      </c>
      <c r="R105" s="7"/>
      <c r="S105" s="20">
        <f t="shared" si="28"/>
        <v>87.86641194697481</v>
      </c>
      <c r="T105" s="6"/>
      <c r="U105" s="34"/>
      <c r="V105" s="9"/>
    </row>
    <row r="106" spans="1:22" s="12" customFormat="1" ht="18.75" outlineLevel="2">
      <c r="A106" s="36"/>
      <c r="B106" s="3"/>
      <c r="C106" s="35" t="s">
        <v>612</v>
      </c>
      <c r="D106" s="5"/>
      <c r="E106" s="5"/>
      <c r="F106" s="1"/>
      <c r="G106" s="6"/>
      <c r="H106" s="11"/>
      <c r="I106" s="11"/>
      <c r="J106" s="22">
        <f>SUBTOTAL(9,J103:J105)</f>
        <v>208468</v>
      </c>
      <c r="K106" s="22">
        <f aca="true" t="shared" si="42" ref="K106:R106">SUBTOTAL(9,K103:K105)</f>
        <v>90230.2</v>
      </c>
      <c r="L106" s="22">
        <f t="shared" si="42"/>
        <v>15427</v>
      </c>
      <c r="M106" s="22">
        <f t="shared" si="42"/>
        <v>50253.01</v>
      </c>
      <c r="N106" s="22">
        <f t="shared" si="42"/>
        <v>50253.01</v>
      </c>
      <c r="O106" s="22">
        <f t="shared" si="42"/>
        <v>0</v>
      </c>
      <c r="P106" s="22">
        <f t="shared" si="42"/>
        <v>47200.0475</v>
      </c>
      <c r="Q106" s="22">
        <f t="shared" si="42"/>
        <v>47200.0475</v>
      </c>
      <c r="R106" s="22">
        <f t="shared" si="42"/>
        <v>0</v>
      </c>
      <c r="S106" s="23">
        <f t="shared" si="28"/>
        <v>93.92481664282398</v>
      </c>
      <c r="T106" s="6"/>
      <c r="U106" s="34"/>
      <c r="V106" s="9">
        <f>J106-M106</f>
        <v>158214.99</v>
      </c>
    </row>
    <row r="107" spans="1:22" s="12" customFormat="1" ht="18.75" outlineLevel="3">
      <c r="A107" s="36"/>
      <c r="B107" s="3">
        <v>2219</v>
      </c>
      <c r="C107" s="4">
        <v>4249</v>
      </c>
      <c r="D107" s="5">
        <v>6121</v>
      </c>
      <c r="E107" s="5"/>
      <c r="F107" s="1">
        <v>5600</v>
      </c>
      <c r="G107" s="6" t="s">
        <v>181</v>
      </c>
      <c r="H107" s="11">
        <v>1999</v>
      </c>
      <c r="I107" s="11">
        <v>2002</v>
      </c>
      <c r="J107" s="7">
        <v>18929</v>
      </c>
      <c r="K107" s="7">
        <v>18756</v>
      </c>
      <c r="L107" s="7"/>
      <c r="M107" s="8">
        <f>+N107+O107</f>
        <v>172</v>
      </c>
      <c r="N107" s="7"/>
      <c r="O107" s="7">
        <v>172</v>
      </c>
      <c r="P107" s="8">
        <f>+Q107+R107</f>
        <v>172</v>
      </c>
      <c r="Q107" s="7"/>
      <c r="R107" s="7">
        <v>172</v>
      </c>
      <c r="S107" s="20">
        <f t="shared" si="28"/>
        <v>100</v>
      </c>
      <c r="T107" s="6" t="s">
        <v>182</v>
      </c>
      <c r="U107" s="34"/>
      <c r="V107" s="9"/>
    </row>
    <row r="108" spans="1:22" s="12" customFormat="1" ht="18.75" outlineLevel="2">
      <c r="A108" s="36"/>
      <c r="B108" s="3"/>
      <c r="C108" s="35" t="s">
        <v>183</v>
      </c>
      <c r="D108" s="5"/>
      <c r="E108" s="5"/>
      <c r="F108" s="1"/>
      <c r="G108" s="6"/>
      <c r="H108" s="11"/>
      <c r="I108" s="11"/>
      <c r="J108" s="22">
        <f>SUBTOTAL(9,J107:J107)</f>
        <v>18929</v>
      </c>
      <c r="K108" s="22">
        <f aca="true" t="shared" si="43" ref="K108:R108">SUBTOTAL(9,K107:K107)</f>
        <v>18756</v>
      </c>
      <c r="L108" s="22">
        <f t="shared" si="43"/>
        <v>0</v>
      </c>
      <c r="M108" s="22">
        <f t="shared" si="43"/>
        <v>172</v>
      </c>
      <c r="N108" s="22">
        <f t="shared" si="43"/>
        <v>0</v>
      </c>
      <c r="O108" s="22">
        <f t="shared" si="43"/>
        <v>172</v>
      </c>
      <c r="P108" s="22">
        <f t="shared" si="43"/>
        <v>172</v>
      </c>
      <c r="Q108" s="22">
        <f t="shared" si="43"/>
        <v>0</v>
      </c>
      <c r="R108" s="22">
        <f t="shared" si="43"/>
        <v>172</v>
      </c>
      <c r="S108" s="23">
        <f t="shared" si="28"/>
        <v>100</v>
      </c>
      <c r="T108" s="6"/>
      <c r="U108" s="34"/>
      <c r="V108" s="9">
        <f>J108-M108</f>
        <v>18757</v>
      </c>
    </row>
    <row r="109" spans="1:22" ht="18.75" outlineLevel="3">
      <c r="A109" s="36"/>
      <c r="B109" s="3">
        <v>2219</v>
      </c>
      <c r="C109" s="4">
        <v>4266</v>
      </c>
      <c r="D109" s="5">
        <v>6313</v>
      </c>
      <c r="E109" s="5"/>
      <c r="F109" s="1">
        <v>5600</v>
      </c>
      <c r="G109" s="6" t="s">
        <v>399</v>
      </c>
      <c r="H109" s="11" t="s">
        <v>643</v>
      </c>
      <c r="I109" s="11">
        <v>2003</v>
      </c>
      <c r="J109" s="7">
        <v>41800</v>
      </c>
      <c r="K109" s="7">
        <v>20000</v>
      </c>
      <c r="L109" s="7">
        <v>10000</v>
      </c>
      <c r="M109" s="8">
        <f>+N109+O109</f>
        <v>10000</v>
      </c>
      <c r="N109" s="7">
        <v>10000</v>
      </c>
      <c r="O109" s="7"/>
      <c r="P109" s="8">
        <f>+Q109+R109</f>
        <v>10000</v>
      </c>
      <c r="Q109" s="7">
        <v>10000</v>
      </c>
      <c r="R109" s="7"/>
      <c r="S109" s="20">
        <f t="shared" si="28"/>
        <v>100</v>
      </c>
      <c r="T109" s="6" t="s">
        <v>95</v>
      </c>
      <c r="U109" s="34" t="s">
        <v>736</v>
      </c>
      <c r="V109" s="9"/>
    </row>
    <row r="110" spans="1:22" ht="18.75" outlineLevel="2">
      <c r="A110" s="36"/>
      <c r="B110" s="3"/>
      <c r="C110" s="35" t="s">
        <v>613</v>
      </c>
      <c r="D110" s="5"/>
      <c r="E110" s="5"/>
      <c r="F110" s="1"/>
      <c r="G110" s="6"/>
      <c r="H110" s="11"/>
      <c r="I110" s="11"/>
      <c r="J110" s="22">
        <f>SUBTOTAL(9,J109:J109)</f>
        <v>41800</v>
      </c>
      <c r="K110" s="22">
        <f aca="true" t="shared" si="44" ref="K110:R110">SUBTOTAL(9,K109:K109)</f>
        <v>20000</v>
      </c>
      <c r="L110" s="22">
        <f t="shared" si="44"/>
        <v>10000</v>
      </c>
      <c r="M110" s="22">
        <f t="shared" si="44"/>
        <v>10000</v>
      </c>
      <c r="N110" s="22">
        <f t="shared" si="44"/>
        <v>10000</v>
      </c>
      <c r="O110" s="22">
        <f t="shared" si="44"/>
        <v>0</v>
      </c>
      <c r="P110" s="22">
        <f t="shared" si="44"/>
        <v>10000</v>
      </c>
      <c r="Q110" s="22">
        <f t="shared" si="44"/>
        <v>10000</v>
      </c>
      <c r="R110" s="22">
        <f t="shared" si="44"/>
        <v>0</v>
      </c>
      <c r="S110" s="23">
        <f t="shared" si="28"/>
        <v>100</v>
      </c>
      <c r="T110" s="6"/>
      <c r="U110" s="34"/>
      <c r="V110" s="9">
        <f>J110-M110</f>
        <v>31800</v>
      </c>
    </row>
    <row r="111" spans="1:22" ht="18.75" outlineLevel="3">
      <c r="A111" s="36"/>
      <c r="B111" s="3">
        <v>2219</v>
      </c>
      <c r="C111" s="4">
        <v>4268</v>
      </c>
      <c r="D111" s="5">
        <v>6121</v>
      </c>
      <c r="E111" s="5"/>
      <c r="F111" s="1">
        <v>5600</v>
      </c>
      <c r="G111" s="6" t="s">
        <v>663</v>
      </c>
      <c r="H111" s="11" t="s">
        <v>645</v>
      </c>
      <c r="I111" s="11">
        <v>2006</v>
      </c>
      <c r="J111" s="7">
        <v>136287</v>
      </c>
      <c r="K111" s="7">
        <v>905.1</v>
      </c>
      <c r="L111" s="7">
        <v>20000</v>
      </c>
      <c r="M111" s="8">
        <f>+N111+O111</f>
        <v>118.95</v>
      </c>
      <c r="N111" s="7">
        <v>118.95</v>
      </c>
      <c r="O111" s="7"/>
      <c r="P111" s="8">
        <f>+Q111+R111</f>
        <v>0</v>
      </c>
      <c r="Q111" s="7"/>
      <c r="R111" s="7"/>
      <c r="S111" s="20">
        <f t="shared" si="28"/>
        <v>0</v>
      </c>
      <c r="T111" s="6" t="s">
        <v>95</v>
      </c>
      <c r="U111" s="34" t="s">
        <v>736</v>
      </c>
      <c r="V111" s="9"/>
    </row>
    <row r="112" spans="1:22" ht="18.75" outlineLevel="3">
      <c r="A112" s="36"/>
      <c r="B112" s="3"/>
      <c r="C112" s="4">
        <v>4268</v>
      </c>
      <c r="D112" s="5">
        <v>6126</v>
      </c>
      <c r="E112" s="5"/>
      <c r="F112" s="1">
        <v>5600</v>
      </c>
      <c r="G112" s="6" t="s">
        <v>663</v>
      </c>
      <c r="H112" s="11"/>
      <c r="I112" s="11"/>
      <c r="J112" s="7"/>
      <c r="K112" s="7"/>
      <c r="L112" s="7"/>
      <c r="M112" s="8">
        <f>+N112+O112</f>
        <v>1081.05</v>
      </c>
      <c r="N112" s="7">
        <v>1081.05</v>
      </c>
      <c r="O112" s="7"/>
      <c r="P112" s="8">
        <f>+Q112+R112</f>
        <v>1081.0525</v>
      </c>
      <c r="Q112" s="7">
        <v>1081.0525</v>
      </c>
      <c r="R112" s="7"/>
      <c r="S112" s="20">
        <f t="shared" si="28"/>
        <v>100.00023125664863</v>
      </c>
      <c r="T112" s="6"/>
      <c r="U112" s="34"/>
      <c r="V112" s="9"/>
    </row>
    <row r="113" spans="1:22" ht="18.75" outlineLevel="2">
      <c r="A113" s="36"/>
      <c r="B113" s="3"/>
      <c r="C113" s="35" t="s">
        <v>614</v>
      </c>
      <c r="D113" s="5"/>
      <c r="E113" s="5"/>
      <c r="F113" s="1"/>
      <c r="G113" s="6"/>
      <c r="H113" s="11"/>
      <c r="I113" s="11"/>
      <c r="J113" s="22">
        <f>SUBTOTAL(9,J111:J112)</f>
        <v>136287</v>
      </c>
      <c r="K113" s="22">
        <f aca="true" t="shared" si="45" ref="K113:R113">SUBTOTAL(9,K111:K112)</f>
        <v>905.1</v>
      </c>
      <c r="L113" s="22">
        <f t="shared" si="45"/>
        <v>20000</v>
      </c>
      <c r="M113" s="22">
        <f t="shared" si="45"/>
        <v>1200</v>
      </c>
      <c r="N113" s="22">
        <f t="shared" si="45"/>
        <v>1200</v>
      </c>
      <c r="O113" s="22">
        <f t="shared" si="45"/>
        <v>0</v>
      </c>
      <c r="P113" s="22">
        <f t="shared" si="45"/>
        <v>1081.0525</v>
      </c>
      <c r="Q113" s="22">
        <f t="shared" si="45"/>
        <v>1081.0525</v>
      </c>
      <c r="R113" s="22">
        <f t="shared" si="45"/>
        <v>0</v>
      </c>
      <c r="S113" s="23">
        <f t="shared" si="28"/>
        <v>90.08770833333334</v>
      </c>
      <c r="T113" s="6"/>
      <c r="U113" s="34"/>
      <c r="V113" s="9">
        <f>J113-M113</f>
        <v>135087</v>
      </c>
    </row>
    <row r="114" spans="1:22" ht="18.75" outlineLevel="3">
      <c r="A114" s="34"/>
      <c r="B114" s="3">
        <v>2219</v>
      </c>
      <c r="C114" s="4">
        <v>4273</v>
      </c>
      <c r="D114" s="5">
        <v>6121</v>
      </c>
      <c r="E114" s="5"/>
      <c r="F114" s="1">
        <v>5600</v>
      </c>
      <c r="G114" s="6" t="s">
        <v>400</v>
      </c>
      <c r="H114" s="11" t="s">
        <v>645</v>
      </c>
      <c r="I114" s="11" t="s">
        <v>642</v>
      </c>
      <c r="J114" s="7">
        <v>28262</v>
      </c>
      <c r="K114" s="7">
        <v>26898</v>
      </c>
      <c r="L114" s="7">
        <v>1364</v>
      </c>
      <c r="M114" s="8">
        <f>+N114+O114</f>
        <v>1364</v>
      </c>
      <c r="N114" s="7"/>
      <c r="O114" s="7">
        <v>1364</v>
      </c>
      <c r="P114" s="8">
        <f>+Q114+R114</f>
        <v>1364</v>
      </c>
      <c r="Q114" s="7"/>
      <c r="R114" s="7">
        <v>1364</v>
      </c>
      <c r="S114" s="20">
        <f t="shared" si="28"/>
        <v>100</v>
      </c>
      <c r="T114" s="6" t="s">
        <v>97</v>
      </c>
      <c r="U114" s="34" t="s">
        <v>736</v>
      </c>
      <c r="V114" s="9"/>
    </row>
    <row r="115" spans="1:22" ht="18.75" outlineLevel="2">
      <c r="A115" s="34"/>
      <c r="B115" s="3"/>
      <c r="C115" s="35" t="s">
        <v>615</v>
      </c>
      <c r="D115" s="5"/>
      <c r="E115" s="5"/>
      <c r="F115" s="1"/>
      <c r="G115" s="6"/>
      <c r="H115" s="11"/>
      <c r="I115" s="11"/>
      <c r="J115" s="22">
        <f>SUBTOTAL(9,J114:J114)</f>
        <v>28262</v>
      </c>
      <c r="K115" s="22">
        <f aca="true" t="shared" si="46" ref="K115:R115">SUBTOTAL(9,K114:K114)</f>
        <v>26898</v>
      </c>
      <c r="L115" s="22">
        <f t="shared" si="46"/>
        <v>1364</v>
      </c>
      <c r="M115" s="22">
        <f t="shared" si="46"/>
        <v>1364</v>
      </c>
      <c r="N115" s="22">
        <f t="shared" si="46"/>
        <v>0</v>
      </c>
      <c r="O115" s="22">
        <f t="shared" si="46"/>
        <v>1364</v>
      </c>
      <c r="P115" s="22">
        <f t="shared" si="46"/>
        <v>1364</v>
      </c>
      <c r="Q115" s="22">
        <f t="shared" si="46"/>
        <v>0</v>
      </c>
      <c r="R115" s="22">
        <f t="shared" si="46"/>
        <v>1364</v>
      </c>
      <c r="S115" s="23">
        <f t="shared" si="28"/>
        <v>100</v>
      </c>
      <c r="T115" s="6"/>
      <c r="U115" s="34"/>
      <c r="V115" s="9">
        <f>J115-M115</f>
        <v>26898</v>
      </c>
    </row>
    <row r="116" spans="1:22" ht="18.75" outlineLevel="3">
      <c r="A116" s="36"/>
      <c r="B116" s="3">
        <v>2219</v>
      </c>
      <c r="C116" s="4">
        <v>4292</v>
      </c>
      <c r="D116" s="5">
        <v>6121</v>
      </c>
      <c r="E116" s="5"/>
      <c r="F116" s="1">
        <v>5600</v>
      </c>
      <c r="G116" s="6" t="s">
        <v>401</v>
      </c>
      <c r="H116" s="11" t="s">
        <v>643</v>
      </c>
      <c r="I116" s="11">
        <v>2004</v>
      </c>
      <c r="J116" s="7">
        <v>8365</v>
      </c>
      <c r="K116" s="7">
        <v>0.8</v>
      </c>
      <c r="L116" s="7">
        <v>8000</v>
      </c>
      <c r="M116" s="8">
        <f>+N116+O116</f>
        <v>156.98</v>
      </c>
      <c r="N116" s="7">
        <v>156.98</v>
      </c>
      <c r="O116" s="7"/>
      <c r="P116" s="8">
        <f>+Q116+R116</f>
        <v>4.975</v>
      </c>
      <c r="Q116" s="7">
        <v>4.975</v>
      </c>
      <c r="R116" s="7"/>
      <c r="S116" s="20">
        <f t="shared" si="28"/>
        <v>3.1691935278379413</v>
      </c>
      <c r="T116" s="6" t="s">
        <v>95</v>
      </c>
      <c r="U116" s="34" t="s">
        <v>736</v>
      </c>
      <c r="V116" s="9"/>
    </row>
    <row r="117" spans="1:22" ht="18.75" outlineLevel="3">
      <c r="A117" s="36"/>
      <c r="B117" s="3"/>
      <c r="C117" s="4">
        <v>4292</v>
      </c>
      <c r="D117" s="5">
        <v>6126</v>
      </c>
      <c r="E117" s="5"/>
      <c r="F117" s="1">
        <v>5600</v>
      </c>
      <c r="G117" s="6" t="s">
        <v>401</v>
      </c>
      <c r="H117" s="11"/>
      <c r="I117" s="11"/>
      <c r="J117" s="7"/>
      <c r="K117" s="7"/>
      <c r="L117" s="7"/>
      <c r="M117" s="8">
        <f>+N117+O117</f>
        <v>207.02</v>
      </c>
      <c r="N117" s="7">
        <v>207.02</v>
      </c>
      <c r="O117" s="7"/>
      <c r="P117" s="8">
        <f>+Q117+R117</f>
        <v>207.018</v>
      </c>
      <c r="Q117" s="7">
        <v>207.018</v>
      </c>
      <c r="R117" s="7"/>
      <c r="S117" s="20">
        <f>IF(M117=0,0,(P117/M117*100))</f>
        <v>99.99903390976716</v>
      </c>
      <c r="T117" s="6"/>
      <c r="U117" s="34"/>
      <c r="V117" s="9"/>
    </row>
    <row r="118" spans="1:22" ht="18.75" outlineLevel="2">
      <c r="A118" s="36"/>
      <c r="B118" s="3"/>
      <c r="C118" s="35" t="s">
        <v>616</v>
      </c>
      <c r="D118" s="5"/>
      <c r="E118" s="5"/>
      <c r="F118" s="1"/>
      <c r="G118" s="6"/>
      <c r="H118" s="11"/>
      <c r="I118" s="11"/>
      <c r="J118" s="22">
        <f>SUBTOTAL(9,J116:J117)</f>
        <v>8365</v>
      </c>
      <c r="K118" s="22">
        <f aca="true" t="shared" si="47" ref="K118:R118">SUBTOTAL(9,K116:K117)</f>
        <v>0.8</v>
      </c>
      <c r="L118" s="22">
        <f t="shared" si="47"/>
        <v>8000</v>
      </c>
      <c r="M118" s="22">
        <f t="shared" si="47"/>
        <v>364</v>
      </c>
      <c r="N118" s="22">
        <f t="shared" si="47"/>
        <v>364</v>
      </c>
      <c r="O118" s="22">
        <f t="shared" si="47"/>
        <v>0</v>
      </c>
      <c r="P118" s="22">
        <f t="shared" si="47"/>
        <v>211.993</v>
      </c>
      <c r="Q118" s="22">
        <f t="shared" si="47"/>
        <v>211.993</v>
      </c>
      <c r="R118" s="22">
        <f t="shared" si="47"/>
        <v>0</v>
      </c>
      <c r="S118" s="23">
        <f>IF(M118=0,0,(P118/M118*100))</f>
        <v>58.23983516483516</v>
      </c>
      <c r="T118" s="6"/>
      <c r="U118" s="34"/>
      <c r="V118" s="9">
        <f>J118-M118</f>
        <v>8001</v>
      </c>
    </row>
    <row r="119" spans="1:22" ht="18.75" outlineLevel="3">
      <c r="A119" s="36"/>
      <c r="B119" s="3">
        <v>2219</v>
      </c>
      <c r="C119" s="4">
        <v>4295</v>
      </c>
      <c r="D119" s="5">
        <v>6121</v>
      </c>
      <c r="E119" s="5"/>
      <c r="F119" s="1">
        <v>5600</v>
      </c>
      <c r="G119" s="6" t="s">
        <v>150</v>
      </c>
      <c r="H119" s="11">
        <v>2001</v>
      </c>
      <c r="I119" s="11">
        <v>2002</v>
      </c>
      <c r="J119" s="7">
        <v>11250</v>
      </c>
      <c r="K119" s="7">
        <v>466</v>
      </c>
      <c r="L119" s="7"/>
      <c r="M119" s="8">
        <f>+N119+O119</f>
        <v>7784</v>
      </c>
      <c r="N119" s="7"/>
      <c r="O119" s="7">
        <v>7784</v>
      </c>
      <c r="P119" s="8">
        <f>+Q119+R119</f>
        <v>7784</v>
      </c>
      <c r="Q119" s="7"/>
      <c r="R119" s="7">
        <v>7784</v>
      </c>
      <c r="S119" s="20">
        <f t="shared" si="28"/>
        <v>100</v>
      </c>
      <c r="T119" s="6" t="s">
        <v>257</v>
      </c>
      <c r="U119" s="34"/>
      <c r="V119" s="9"/>
    </row>
    <row r="120" spans="1:22" ht="18.75" outlineLevel="2">
      <c r="A120" s="36"/>
      <c r="B120" s="3"/>
      <c r="C120" s="35" t="s">
        <v>151</v>
      </c>
      <c r="D120" s="5"/>
      <c r="E120" s="5"/>
      <c r="F120" s="1"/>
      <c r="G120" s="6"/>
      <c r="H120" s="11"/>
      <c r="I120" s="11"/>
      <c r="J120" s="22">
        <f>SUBTOTAL(9,J119:J119)</f>
        <v>11250</v>
      </c>
      <c r="K120" s="22">
        <f aca="true" t="shared" si="48" ref="K120:R120">SUBTOTAL(9,K119:K119)</f>
        <v>466</v>
      </c>
      <c r="L120" s="22">
        <f t="shared" si="48"/>
        <v>0</v>
      </c>
      <c r="M120" s="22">
        <f t="shared" si="48"/>
        <v>7784</v>
      </c>
      <c r="N120" s="22">
        <f t="shared" si="48"/>
        <v>0</v>
      </c>
      <c r="O120" s="22">
        <f t="shared" si="48"/>
        <v>7784</v>
      </c>
      <c r="P120" s="22">
        <f t="shared" si="48"/>
        <v>7784</v>
      </c>
      <c r="Q120" s="22">
        <f t="shared" si="48"/>
        <v>0</v>
      </c>
      <c r="R120" s="22">
        <f t="shared" si="48"/>
        <v>7784</v>
      </c>
      <c r="S120" s="23">
        <f t="shared" si="28"/>
        <v>100</v>
      </c>
      <c r="T120" s="6"/>
      <c r="U120" s="34"/>
      <c r="V120" s="9">
        <f>J120-M120</f>
        <v>3466</v>
      </c>
    </row>
    <row r="121" spans="1:22" ht="18.75" outlineLevel="3">
      <c r="A121" s="36"/>
      <c r="B121" s="3">
        <v>2219</v>
      </c>
      <c r="C121" s="4">
        <v>4296</v>
      </c>
      <c r="D121" s="5">
        <v>6121</v>
      </c>
      <c r="E121" s="5"/>
      <c r="F121" s="1">
        <v>5600</v>
      </c>
      <c r="G121" s="6" t="s">
        <v>664</v>
      </c>
      <c r="H121" s="11">
        <v>2001</v>
      </c>
      <c r="I121" s="11">
        <v>2004</v>
      </c>
      <c r="J121" s="7">
        <v>19000</v>
      </c>
      <c r="K121" s="7"/>
      <c r="L121" s="7"/>
      <c r="M121" s="8">
        <f>+N121+O121</f>
        <v>0.25</v>
      </c>
      <c r="N121" s="7">
        <v>0.25</v>
      </c>
      <c r="O121" s="7"/>
      <c r="P121" s="8">
        <f>+Q121+R121</f>
        <v>0.25</v>
      </c>
      <c r="Q121" s="7">
        <v>0.25</v>
      </c>
      <c r="R121" s="7"/>
      <c r="S121" s="20">
        <f t="shared" si="28"/>
        <v>100</v>
      </c>
      <c r="T121" s="6" t="s">
        <v>95</v>
      </c>
      <c r="U121" s="34" t="s">
        <v>736</v>
      </c>
      <c r="V121" s="9"/>
    </row>
    <row r="122" spans="1:22" ht="18.75" outlineLevel="3">
      <c r="A122" s="36"/>
      <c r="B122" s="3"/>
      <c r="C122" s="4">
        <v>4296</v>
      </c>
      <c r="D122" s="5">
        <v>6126</v>
      </c>
      <c r="E122" s="5"/>
      <c r="F122" s="1">
        <v>5600</v>
      </c>
      <c r="G122" s="6" t="s">
        <v>664</v>
      </c>
      <c r="H122" s="11"/>
      <c r="I122" s="11"/>
      <c r="J122" s="7"/>
      <c r="K122" s="7"/>
      <c r="L122" s="7">
        <v>1000</v>
      </c>
      <c r="M122" s="8">
        <f>+N122+O122</f>
        <v>0.75</v>
      </c>
      <c r="N122" s="7">
        <v>0.75</v>
      </c>
      <c r="O122" s="7"/>
      <c r="P122" s="8">
        <f>+Q122+R122</f>
        <v>0</v>
      </c>
      <c r="Q122" s="7"/>
      <c r="R122" s="7"/>
      <c r="S122" s="20">
        <f t="shared" si="28"/>
        <v>0</v>
      </c>
      <c r="T122" s="6"/>
      <c r="U122" s="34"/>
      <c r="V122" s="9"/>
    </row>
    <row r="123" spans="1:22" ht="18.75" outlineLevel="2">
      <c r="A123" s="36"/>
      <c r="B123" s="3"/>
      <c r="C123" s="35" t="s">
        <v>617</v>
      </c>
      <c r="D123" s="5"/>
      <c r="E123" s="5"/>
      <c r="F123" s="1"/>
      <c r="G123" s="6"/>
      <c r="H123" s="11"/>
      <c r="I123" s="11"/>
      <c r="J123" s="22">
        <f>SUBTOTAL(9,J121:J122)</f>
        <v>19000</v>
      </c>
      <c r="K123" s="22">
        <f aca="true" t="shared" si="49" ref="K123:R123">SUBTOTAL(9,K121:K122)</f>
        <v>0</v>
      </c>
      <c r="L123" s="22">
        <f t="shared" si="49"/>
        <v>1000</v>
      </c>
      <c r="M123" s="22">
        <f t="shared" si="49"/>
        <v>1</v>
      </c>
      <c r="N123" s="22">
        <f t="shared" si="49"/>
        <v>1</v>
      </c>
      <c r="O123" s="22">
        <f t="shared" si="49"/>
        <v>0</v>
      </c>
      <c r="P123" s="22">
        <f t="shared" si="49"/>
        <v>0.25</v>
      </c>
      <c r="Q123" s="22">
        <f t="shared" si="49"/>
        <v>0.25</v>
      </c>
      <c r="R123" s="22">
        <f t="shared" si="49"/>
        <v>0</v>
      </c>
      <c r="S123" s="23">
        <f t="shared" si="28"/>
        <v>25</v>
      </c>
      <c r="T123" s="6"/>
      <c r="U123" s="34"/>
      <c r="V123" s="9">
        <f>J123-M123</f>
        <v>18999</v>
      </c>
    </row>
    <row r="124" spans="1:22" ht="18.75" outlineLevel="3">
      <c r="A124" s="34"/>
      <c r="B124" s="3">
        <v>2219</v>
      </c>
      <c r="C124" s="4">
        <v>4297</v>
      </c>
      <c r="D124" s="5">
        <v>6121</v>
      </c>
      <c r="E124" s="5">
        <v>42</v>
      </c>
      <c r="F124" s="1">
        <v>5600</v>
      </c>
      <c r="G124" s="6" t="s">
        <v>665</v>
      </c>
      <c r="H124" s="11" t="s">
        <v>643</v>
      </c>
      <c r="I124" s="11" t="s">
        <v>648</v>
      </c>
      <c r="J124" s="7">
        <v>1740398</v>
      </c>
      <c r="K124" s="7">
        <v>47173.3</v>
      </c>
      <c r="L124" s="7">
        <v>516917</v>
      </c>
      <c r="M124" s="8">
        <f aca="true" t="shared" si="50" ref="M124:M129">+N124+O124</f>
        <v>85721.68</v>
      </c>
      <c r="N124" s="7">
        <v>85721.68</v>
      </c>
      <c r="O124" s="7"/>
      <c r="P124" s="8">
        <f aca="true" t="shared" si="51" ref="P124:P129">+Q124+R124</f>
        <v>84482.0113</v>
      </c>
      <c r="Q124" s="7">
        <v>84482.0113</v>
      </c>
      <c r="R124" s="7"/>
      <c r="S124" s="20">
        <f t="shared" si="28"/>
        <v>98.55384460500541</v>
      </c>
      <c r="T124" s="6" t="s">
        <v>95</v>
      </c>
      <c r="U124" s="34" t="s">
        <v>737</v>
      </c>
      <c r="V124" s="9"/>
    </row>
    <row r="125" spans="1:22" ht="18.75" outlineLevel="3">
      <c r="A125" s="34"/>
      <c r="B125" s="3"/>
      <c r="C125" s="4">
        <v>4297</v>
      </c>
      <c r="D125" s="5">
        <v>6121</v>
      </c>
      <c r="E125" s="5">
        <v>22506</v>
      </c>
      <c r="F125" s="1">
        <v>5600</v>
      </c>
      <c r="G125" s="6" t="s">
        <v>665</v>
      </c>
      <c r="H125" s="11"/>
      <c r="I125" s="11"/>
      <c r="J125" s="7">
        <v>30000</v>
      </c>
      <c r="K125" s="7"/>
      <c r="L125" s="7"/>
      <c r="M125" s="8">
        <f t="shared" si="50"/>
        <v>30000</v>
      </c>
      <c r="N125" s="7">
        <v>30000</v>
      </c>
      <c r="O125" s="7"/>
      <c r="P125" s="8">
        <f t="shared" si="51"/>
        <v>29999.9995</v>
      </c>
      <c r="Q125" s="7">
        <v>29999.9995</v>
      </c>
      <c r="R125" s="7"/>
      <c r="S125" s="20">
        <f>IF(M125=0,0,(P125/M125*100))</f>
        <v>99.99999833333334</v>
      </c>
      <c r="T125" s="6"/>
      <c r="U125" s="34"/>
      <c r="V125" s="9"/>
    </row>
    <row r="126" spans="1:22" ht="18.75" outlineLevel="3">
      <c r="A126" s="34"/>
      <c r="B126" s="3"/>
      <c r="C126" s="4">
        <v>4297</v>
      </c>
      <c r="D126" s="5">
        <v>6126</v>
      </c>
      <c r="E126" s="5">
        <v>42</v>
      </c>
      <c r="F126" s="1">
        <v>5600</v>
      </c>
      <c r="G126" s="6" t="s">
        <v>665</v>
      </c>
      <c r="H126" s="11"/>
      <c r="I126" s="11"/>
      <c r="J126" s="7"/>
      <c r="K126" s="7"/>
      <c r="L126" s="7"/>
      <c r="M126" s="8">
        <f t="shared" si="50"/>
        <v>12066.8</v>
      </c>
      <c r="N126" s="7">
        <v>12066.8</v>
      </c>
      <c r="O126" s="7"/>
      <c r="P126" s="8">
        <f t="shared" si="51"/>
        <v>11862.125</v>
      </c>
      <c r="Q126" s="7">
        <v>11862.125</v>
      </c>
      <c r="R126" s="7"/>
      <c r="S126" s="20">
        <f t="shared" si="28"/>
        <v>98.30381708489409</v>
      </c>
      <c r="T126" s="6"/>
      <c r="U126" s="34"/>
      <c r="V126" s="9"/>
    </row>
    <row r="127" spans="1:22" ht="18.75" outlineLevel="3">
      <c r="A127" s="34"/>
      <c r="B127" s="3"/>
      <c r="C127" s="4">
        <v>4297</v>
      </c>
      <c r="D127" s="5">
        <v>6130</v>
      </c>
      <c r="E127" s="5">
        <v>42</v>
      </c>
      <c r="F127" s="1">
        <v>5600</v>
      </c>
      <c r="G127" s="6" t="s">
        <v>665</v>
      </c>
      <c r="H127" s="11"/>
      <c r="I127" s="11"/>
      <c r="J127" s="7"/>
      <c r="K127" s="7"/>
      <c r="L127" s="7"/>
      <c r="M127" s="8">
        <f t="shared" si="50"/>
        <v>229110.5</v>
      </c>
      <c r="N127" s="7">
        <v>229110.5</v>
      </c>
      <c r="O127" s="7"/>
      <c r="P127" s="8">
        <f t="shared" si="51"/>
        <v>229110.5</v>
      </c>
      <c r="Q127" s="7">
        <v>229110.5</v>
      </c>
      <c r="R127" s="7"/>
      <c r="S127" s="20">
        <f t="shared" si="28"/>
        <v>100</v>
      </c>
      <c r="T127" s="6"/>
      <c r="U127" s="34"/>
      <c r="V127" s="9"/>
    </row>
    <row r="128" spans="1:22" ht="18.75" outlineLevel="3">
      <c r="A128" s="34"/>
      <c r="B128" s="3"/>
      <c r="C128" s="4">
        <v>4297</v>
      </c>
      <c r="D128" s="5">
        <v>6141</v>
      </c>
      <c r="E128" s="5">
        <v>42</v>
      </c>
      <c r="F128" s="1">
        <v>5600</v>
      </c>
      <c r="G128" s="6" t="s">
        <v>665</v>
      </c>
      <c r="H128" s="11"/>
      <c r="I128" s="11"/>
      <c r="J128" s="7"/>
      <c r="K128" s="7"/>
      <c r="L128" s="7">
        <v>3083</v>
      </c>
      <c r="M128" s="8">
        <f t="shared" si="50"/>
        <v>7083</v>
      </c>
      <c r="N128" s="7">
        <v>7083</v>
      </c>
      <c r="O128" s="7"/>
      <c r="P128" s="8">
        <f t="shared" si="51"/>
        <v>7082.06</v>
      </c>
      <c r="Q128" s="7">
        <v>7082.06</v>
      </c>
      <c r="R128" s="7"/>
      <c r="S128" s="20">
        <f t="shared" si="28"/>
        <v>99.98672878723706</v>
      </c>
      <c r="T128" s="6"/>
      <c r="U128" s="34"/>
      <c r="V128" s="9"/>
    </row>
    <row r="129" spans="1:22" ht="18.75" outlineLevel="3">
      <c r="A129" s="34"/>
      <c r="B129" s="3"/>
      <c r="C129" s="4">
        <v>4297</v>
      </c>
      <c r="D129" s="5">
        <v>6149</v>
      </c>
      <c r="E129" s="5">
        <v>42</v>
      </c>
      <c r="F129" s="1">
        <v>5600</v>
      </c>
      <c r="G129" s="6" t="s">
        <v>665</v>
      </c>
      <c r="H129" s="11"/>
      <c r="I129" s="11"/>
      <c r="J129" s="7"/>
      <c r="K129" s="7"/>
      <c r="L129" s="7"/>
      <c r="M129" s="8">
        <f t="shared" si="50"/>
        <v>26.02</v>
      </c>
      <c r="N129" s="7">
        <v>26.02</v>
      </c>
      <c r="O129" s="7"/>
      <c r="P129" s="8">
        <f t="shared" si="51"/>
        <v>26.018</v>
      </c>
      <c r="Q129" s="7">
        <v>26.018</v>
      </c>
      <c r="R129" s="7"/>
      <c r="S129" s="20">
        <f t="shared" si="28"/>
        <v>99.99231360491929</v>
      </c>
      <c r="T129" s="6"/>
      <c r="U129" s="34"/>
      <c r="V129" s="9"/>
    </row>
    <row r="130" spans="1:22" ht="18.75" outlineLevel="2">
      <c r="A130" s="34"/>
      <c r="B130" s="3"/>
      <c r="C130" s="35" t="s">
        <v>618</v>
      </c>
      <c r="D130" s="5"/>
      <c r="E130" s="5"/>
      <c r="F130" s="1"/>
      <c r="G130" s="6"/>
      <c r="H130" s="11"/>
      <c r="I130" s="11"/>
      <c r="J130" s="22">
        <f>SUBTOTAL(9,J124:J129)</f>
        <v>1770398</v>
      </c>
      <c r="K130" s="22">
        <f aca="true" t="shared" si="52" ref="K130:R130">SUBTOTAL(9,K124:K129)</f>
        <v>47173.3</v>
      </c>
      <c r="L130" s="22">
        <f t="shared" si="52"/>
        <v>520000</v>
      </c>
      <c r="M130" s="22">
        <f t="shared" si="52"/>
        <v>364008</v>
      </c>
      <c r="N130" s="22">
        <f t="shared" si="52"/>
        <v>364008</v>
      </c>
      <c r="O130" s="22">
        <f t="shared" si="52"/>
        <v>0</v>
      </c>
      <c r="P130" s="22">
        <f t="shared" si="52"/>
        <v>362562.71379999997</v>
      </c>
      <c r="Q130" s="22">
        <f t="shared" si="52"/>
        <v>362562.71379999997</v>
      </c>
      <c r="R130" s="22">
        <f t="shared" si="52"/>
        <v>0</v>
      </c>
      <c r="S130" s="23">
        <f t="shared" si="28"/>
        <v>99.6029520779763</v>
      </c>
      <c r="T130" s="6"/>
      <c r="U130" s="34"/>
      <c r="V130" s="9">
        <f>J130-M130</f>
        <v>1406390</v>
      </c>
    </row>
    <row r="131" spans="1:22" ht="18.75" outlineLevel="3">
      <c r="A131" s="34"/>
      <c r="B131" s="3">
        <v>2219</v>
      </c>
      <c r="C131" s="4">
        <v>4550</v>
      </c>
      <c r="D131" s="5">
        <v>6121</v>
      </c>
      <c r="E131" s="5"/>
      <c r="F131" s="1">
        <v>5600</v>
      </c>
      <c r="G131" s="6" t="s">
        <v>666</v>
      </c>
      <c r="H131" s="11" t="s">
        <v>643</v>
      </c>
      <c r="I131" s="11" t="s">
        <v>642</v>
      </c>
      <c r="J131" s="7">
        <v>12095</v>
      </c>
      <c r="K131" s="7">
        <v>2998</v>
      </c>
      <c r="L131" s="7">
        <v>8932</v>
      </c>
      <c r="M131" s="8">
        <f>+N131+O131</f>
        <v>8576.22</v>
      </c>
      <c r="N131" s="7">
        <v>8576.22</v>
      </c>
      <c r="O131" s="7"/>
      <c r="P131" s="8">
        <f>+Q131+R131</f>
        <v>8087.87067</v>
      </c>
      <c r="Q131" s="7">
        <v>8087.87067</v>
      </c>
      <c r="R131" s="7"/>
      <c r="S131" s="20">
        <f t="shared" si="28"/>
        <v>94.30577422220979</v>
      </c>
      <c r="T131" s="6" t="s">
        <v>95</v>
      </c>
      <c r="U131" s="34" t="s">
        <v>736</v>
      </c>
      <c r="V131" s="9"/>
    </row>
    <row r="132" spans="1:22" ht="18.75" outlineLevel="3">
      <c r="A132" s="34"/>
      <c r="B132" s="3"/>
      <c r="C132" s="4">
        <v>4550</v>
      </c>
      <c r="D132" s="5">
        <v>6126</v>
      </c>
      <c r="E132" s="5"/>
      <c r="F132" s="1">
        <v>5600</v>
      </c>
      <c r="G132" s="6" t="s">
        <v>666</v>
      </c>
      <c r="H132" s="11"/>
      <c r="I132" s="11"/>
      <c r="J132" s="7"/>
      <c r="K132" s="7"/>
      <c r="L132" s="7"/>
      <c r="M132" s="8">
        <f>+N132+O132</f>
        <v>208.77</v>
      </c>
      <c r="N132" s="7">
        <v>208.77</v>
      </c>
      <c r="O132" s="7"/>
      <c r="P132" s="8">
        <f>+Q132+R132</f>
        <v>208.7715</v>
      </c>
      <c r="Q132" s="7">
        <v>208.7715</v>
      </c>
      <c r="R132" s="7"/>
      <c r="S132" s="20">
        <f>IF(M132=0,0,(P132/M132*100))</f>
        <v>100.00071849403649</v>
      </c>
      <c r="T132" s="6"/>
      <c r="U132" s="34"/>
      <c r="V132" s="9"/>
    </row>
    <row r="133" spans="1:22" ht="18.75" outlineLevel="3">
      <c r="A133" s="34"/>
      <c r="B133" s="3"/>
      <c r="C133" s="4">
        <v>4550</v>
      </c>
      <c r="D133" s="5">
        <v>6130</v>
      </c>
      <c r="E133" s="5"/>
      <c r="F133" s="1">
        <v>5600</v>
      </c>
      <c r="G133" s="6" t="s">
        <v>666</v>
      </c>
      <c r="H133" s="11"/>
      <c r="I133" s="11"/>
      <c r="J133" s="7"/>
      <c r="K133" s="7"/>
      <c r="L133" s="7">
        <v>163</v>
      </c>
      <c r="M133" s="8">
        <f>+N133+O133</f>
        <v>312.013</v>
      </c>
      <c r="N133" s="7">
        <v>312.013</v>
      </c>
      <c r="O133" s="7"/>
      <c r="P133" s="8">
        <f>+Q133+R133</f>
        <v>312.013</v>
      </c>
      <c r="Q133" s="7">
        <v>312.013</v>
      </c>
      <c r="R133" s="7"/>
      <c r="S133" s="20">
        <f t="shared" si="28"/>
        <v>100</v>
      </c>
      <c r="T133" s="6"/>
      <c r="U133" s="34"/>
      <c r="V133" s="9"/>
    </row>
    <row r="134" spans="1:22" ht="18.75" outlineLevel="2">
      <c r="A134" s="34"/>
      <c r="B134" s="3"/>
      <c r="C134" s="35" t="s">
        <v>619</v>
      </c>
      <c r="D134" s="5"/>
      <c r="E134" s="5"/>
      <c r="F134" s="1"/>
      <c r="G134" s="6"/>
      <c r="H134" s="11"/>
      <c r="I134" s="11"/>
      <c r="J134" s="22">
        <f>SUBTOTAL(9,J131:J133)</f>
        <v>12095</v>
      </c>
      <c r="K134" s="22">
        <f aca="true" t="shared" si="53" ref="K134:R134">SUBTOTAL(9,K131:K133)</f>
        <v>2998</v>
      </c>
      <c r="L134" s="22">
        <f t="shared" si="53"/>
        <v>9095</v>
      </c>
      <c r="M134" s="22">
        <f t="shared" si="53"/>
        <v>9097.003</v>
      </c>
      <c r="N134" s="22">
        <f t="shared" si="53"/>
        <v>9097.003</v>
      </c>
      <c r="O134" s="22">
        <f t="shared" si="53"/>
        <v>0</v>
      </c>
      <c r="P134" s="22">
        <f t="shared" si="53"/>
        <v>8608.655170000002</v>
      </c>
      <c r="Q134" s="22">
        <f t="shared" si="53"/>
        <v>8608.655170000002</v>
      </c>
      <c r="R134" s="22">
        <f t="shared" si="53"/>
        <v>0</v>
      </c>
      <c r="S134" s="23">
        <f t="shared" si="28"/>
        <v>94.63177235403793</v>
      </c>
      <c r="T134" s="6"/>
      <c r="U134" s="34"/>
      <c r="V134" s="9">
        <f>J134-M134</f>
        <v>2997.9969999999994</v>
      </c>
    </row>
    <row r="135" spans="1:22" ht="18.75" outlineLevel="3">
      <c r="A135" s="34" t="s">
        <v>786</v>
      </c>
      <c r="B135" s="3">
        <v>2219</v>
      </c>
      <c r="C135" s="4">
        <v>4554</v>
      </c>
      <c r="D135" s="5">
        <v>6121</v>
      </c>
      <c r="E135" s="5"/>
      <c r="F135" s="1">
        <v>5600</v>
      </c>
      <c r="G135" s="6" t="s">
        <v>667</v>
      </c>
      <c r="H135" s="11">
        <v>2002</v>
      </c>
      <c r="I135" s="11">
        <v>2004</v>
      </c>
      <c r="J135" s="7">
        <v>34440</v>
      </c>
      <c r="K135" s="7"/>
      <c r="L135" s="7"/>
      <c r="M135" s="8">
        <f>+N135+O135</f>
        <v>14.98</v>
      </c>
      <c r="N135" s="7">
        <v>14.98</v>
      </c>
      <c r="O135" s="7"/>
      <c r="P135" s="8">
        <f>+Q135+R135</f>
        <v>14.219</v>
      </c>
      <c r="Q135" s="7">
        <v>14.219</v>
      </c>
      <c r="R135" s="7"/>
      <c r="S135" s="20">
        <f t="shared" si="28"/>
        <v>94.91989319092123</v>
      </c>
      <c r="T135" s="6" t="s">
        <v>95</v>
      </c>
      <c r="U135" s="34" t="s">
        <v>736</v>
      </c>
      <c r="V135" s="9"/>
    </row>
    <row r="136" spans="1:22" ht="18.75" outlineLevel="3">
      <c r="A136" s="34"/>
      <c r="B136" s="3"/>
      <c r="C136" s="4">
        <v>4554</v>
      </c>
      <c r="D136" s="5">
        <v>6126</v>
      </c>
      <c r="E136" s="5"/>
      <c r="F136" s="1">
        <v>5600</v>
      </c>
      <c r="G136" s="6" t="s">
        <v>667</v>
      </c>
      <c r="H136" s="11"/>
      <c r="I136" s="11"/>
      <c r="J136" s="7"/>
      <c r="K136" s="7"/>
      <c r="L136" s="7">
        <v>440</v>
      </c>
      <c r="M136" s="8">
        <f>+N136+O136</f>
        <v>1425.02</v>
      </c>
      <c r="N136" s="7">
        <v>1425.02</v>
      </c>
      <c r="O136" s="7"/>
      <c r="P136" s="8">
        <f>+Q136+R136</f>
        <v>325.5</v>
      </c>
      <c r="Q136" s="7">
        <v>325.5</v>
      </c>
      <c r="R136" s="7"/>
      <c r="S136" s="20">
        <f t="shared" si="28"/>
        <v>22.841784676706293</v>
      </c>
      <c r="T136" s="6"/>
      <c r="U136" s="34"/>
      <c r="V136" s="9"/>
    </row>
    <row r="137" spans="1:22" ht="18.75" outlineLevel="2">
      <c r="A137" s="34"/>
      <c r="B137" s="3"/>
      <c r="C137" s="35" t="s">
        <v>620</v>
      </c>
      <c r="D137" s="5"/>
      <c r="E137" s="5"/>
      <c r="F137" s="1"/>
      <c r="G137" s="6"/>
      <c r="H137" s="11"/>
      <c r="I137" s="11"/>
      <c r="J137" s="22">
        <f>SUBTOTAL(9,J135:J136)</f>
        <v>34440</v>
      </c>
      <c r="K137" s="22">
        <f aca="true" t="shared" si="54" ref="K137:R137">SUBTOTAL(9,K135:K136)</f>
        <v>0</v>
      </c>
      <c r="L137" s="22">
        <f t="shared" si="54"/>
        <v>440</v>
      </c>
      <c r="M137" s="22">
        <f t="shared" si="54"/>
        <v>1440</v>
      </c>
      <c r="N137" s="22">
        <f t="shared" si="54"/>
        <v>1440</v>
      </c>
      <c r="O137" s="22">
        <f t="shared" si="54"/>
        <v>0</v>
      </c>
      <c r="P137" s="22">
        <f t="shared" si="54"/>
        <v>339.719</v>
      </c>
      <c r="Q137" s="22">
        <f t="shared" si="54"/>
        <v>339.719</v>
      </c>
      <c r="R137" s="22">
        <f t="shared" si="54"/>
        <v>0</v>
      </c>
      <c r="S137" s="23">
        <f aca="true" t="shared" si="55" ref="S137:S203">IF(M137=0,0,(P137/M137*100))</f>
        <v>23.591597222222223</v>
      </c>
      <c r="T137" s="6"/>
      <c r="U137" s="34"/>
      <c r="V137" s="9">
        <f>J137-M137</f>
        <v>33000</v>
      </c>
    </row>
    <row r="138" spans="1:22" ht="18.75" outlineLevel="3">
      <c r="A138" s="34"/>
      <c r="B138" s="3">
        <v>2219</v>
      </c>
      <c r="C138" s="4">
        <v>4560</v>
      </c>
      <c r="D138" s="5">
        <v>6121</v>
      </c>
      <c r="E138" s="5"/>
      <c r="F138" s="1">
        <v>5600</v>
      </c>
      <c r="G138" s="6" t="s">
        <v>330</v>
      </c>
      <c r="H138" s="11">
        <v>2002</v>
      </c>
      <c r="I138" s="11">
        <v>2003</v>
      </c>
      <c r="J138" s="7">
        <v>3400</v>
      </c>
      <c r="K138" s="7"/>
      <c r="L138" s="7"/>
      <c r="M138" s="8">
        <f>+N138+O138</f>
        <v>2795.21</v>
      </c>
      <c r="N138" s="7">
        <v>2795.21</v>
      </c>
      <c r="O138" s="7"/>
      <c r="P138" s="8">
        <f>+Q138+R138</f>
        <v>14.3</v>
      </c>
      <c r="Q138" s="7">
        <v>14.3</v>
      </c>
      <c r="R138" s="7"/>
      <c r="S138" s="20">
        <f t="shared" si="55"/>
        <v>0.5115894691275432</v>
      </c>
      <c r="T138" s="6" t="s">
        <v>95</v>
      </c>
      <c r="U138" s="34"/>
      <c r="V138" s="9"/>
    </row>
    <row r="139" spans="1:22" ht="18.75" outlineLevel="3">
      <c r="A139" s="34"/>
      <c r="B139" s="3"/>
      <c r="C139" s="4">
        <v>4560</v>
      </c>
      <c r="D139" s="5">
        <v>6126</v>
      </c>
      <c r="E139" s="5"/>
      <c r="F139" s="1">
        <v>5600</v>
      </c>
      <c r="G139" s="6" t="s">
        <v>330</v>
      </c>
      <c r="H139" s="11"/>
      <c r="I139" s="11"/>
      <c r="J139" s="7"/>
      <c r="K139" s="7"/>
      <c r="L139" s="7"/>
      <c r="M139" s="8">
        <f>+N139+O139</f>
        <v>104.79</v>
      </c>
      <c r="N139" s="7">
        <v>104.79</v>
      </c>
      <c r="O139" s="7"/>
      <c r="P139" s="8">
        <f>+Q139+R139</f>
        <v>104.79</v>
      </c>
      <c r="Q139" s="7">
        <v>104.79</v>
      </c>
      <c r="R139" s="7"/>
      <c r="S139" s="20">
        <f t="shared" si="55"/>
        <v>100</v>
      </c>
      <c r="T139" s="6"/>
      <c r="U139" s="34"/>
      <c r="V139" s="9"/>
    </row>
    <row r="140" spans="1:22" ht="18.75" outlineLevel="2">
      <c r="A140" s="34"/>
      <c r="B140" s="3"/>
      <c r="C140" s="35" t="s">
        <v>331</v>
      </c>
      <c r="D140" s="5"/>
      <c r="E140" s="5"/>
      <c r="F140" s="1"/>
      <c r="G140" s="6"/>
      <c r="H140" s="11"/>
      <c r="I140" s="11"/>
      <c r="J140" s="22">
        <f>SUBTOTAL(9,J138:J139)</f>
        <v>3400</v>
      </c>
      <c r="K140" s="22">
        <f aca="true" t="shared" si="56" ref="K140:R140">SUBTOTAL(9,K138:K139)</f>
        <v>0</v>
      </c>
      <c r="L140" s="22">
        <f t="shared" si="56"/>
        <v>0</v>
      </c>
      <c r="M140" s="22">
        <f t="shared" si="56"/>
        <v>2900</v>
      </c>
      <c r="N140" s="22">
        <f t="shared" si="56"/>
        <v>2900</v>
      </c>
      <c r="O140" s="22">
        <f t="shared" si="56"/>
        <v>0</v>
      </c>
      <c r="P140" s="22">
        <f t="shared" si="56"/>
        <v>119.09</v>
      </c>
      <c r="Q140" s="22">
        <f t="shared" si="56"/>
        <v>119.09</v>
      </c>
      <c r="R140" s="22">
        <f t="shared" si="56"/>
        <v>0</v>
      </c>
      <c r="S140" s="23">
        <f t="shared" si="55"/>
        <v>4.106551724137931</v>
      </c>
      <c r="T140" s="6"/>
      <c r="U140" s="34"/>
      <c r="V140" s="9">
        <f>J140-M140</f>
        <v>500</v>
      </c>
    </row>
    <row r="141" spans="1:22" ht="18.75" outlineLevel="3">
      <c r="A141" s="34"/>
      <c r="B141" s="3">
        <v>2219</v>
      </c>
      <c r="C141" s="4">
        <v>4561</v>
      </c>
      <c r="D141" s="5">
        <v>6121</v>
      </c>
      <c r="E141" s="5"/>
      <c r="F141" s="1">
        <v>5600</v>
      </c>
      <c r="G141" s="6" t="s">
        <v>332</v>
      </c>
      <c r="H141" s="11">
        <v>2002</v>
      </c>
      <c r="I141" s="11">
        <v>2003</v>
      </c>
      <c r="J141" s="7">
        <v>5200</v>
      </c>
      <c r="K141" s="7"/>
      <c r="L141" s="7"/>
      <c r="M141" s="8">
        <f>+N141+O141</f>
        <v>700</v>
      </c>
      <c r="N141" s="7">
        <v>700</v>
      </c>
      <c r="O141" s="7"/>
      <c r="P141" s="8">
        <f>+Q141+R141</f>
        <v>0.1</v>
      </c>
      <c r="Q141" s="7">
        <v>0.1</v>
      </c>
      <c r="R141" s="7"/>
      <c r="S141" s="20">
        <f t="shared" si="55"/>
        <v>0.014285714285714287</v>
      </c>
      <c r="T141" s="6" t="s">
        <v>95</v>
      </c>
      <c r="U141" s="34"/>
      <c r="V141" s="9"/>
    </row>
    <row r="142" spans="1:22" ht="18.75" outlineLevel="2">
      <c r="A142" s="34"/>
      <c r="B142" s="3"/>
      <c r="C142" s="35" t="s">
        <v>333</v>
      </c>
      <c r="D142" s="5"/>
      <c r="E142" s="5"/>
      <c r="F142" s="1"/>
      <c r="G142" s="6"/>
      <c r="H142" s="11"/>
      <c r="I142" s="11"/>
      <c r="J142" s="22">
        <f>SUBTOTAL(9,J141:J141)</f>
        <v>5200</v>
      </c>
      <c r="K142" s="22">
        <f aca="true" t="shared" si="57" ref="K142:R142">SUBTOTAL(9,K141:K141)</f>
        <v>0</v>
      </c>
      <c r="L142" s="22">
        <f t="shared" si="57"/>
        <v>0</v>
      </c>
      <c r="M142" s="22">
        <f t="shared" si="57"/>
        <v>700</v>
      </c>
      <c r="N142" s="22">
        <f t="shared" si="57"/>
        <v>700</v>
      </c>
      <c r="O142" s="22">
        <f t="shared" si="57"/>
        <v>0</v>
      </c>
      <c r="P142" s="22">
        <f t="shared" si="57"/>
        <v>0.1</v>
      </c>
      <c r="Q142" s="22">
        <f t="shared" si="57"/>
        <v>0.1</v>
      </c>
      <c r="R142" s="22">
        <f t="shared" si="57"/>
        <v>0</v>
      </c>
      <c r="S142" s="23">
        <f t="shared" si="55"/>
        <v>0.014285714285714287</v>
      </c>
      <c r="T142" s="6"/>
      <c r="U142" s="34"/>
      <c r="V142" s="9">
        <f>J142-M142</f>
        <v>4500</v>
      </c>
    </row>
    <row r="143" spans="1:22" ht="18.75" outlineLevel="3">
      <c r="A143" s="34"/>
      <c r="B143" s="3">
        <v>2219</v>
      </c>
      <c r="C143" s="4">
        <v>4562</v>
      </c>
      <c r="D143" s="5">
        <v>6121</v>
      </c>
      <c r="E143" s="5"/>
      <c r="F143" s="1">
        <v>5600</v>
      </c>
      <c r="G143" s="6" t="s">
        <v>334</v>
      </c>
      <c r="H143" s="11">
        <v>2002</v>
      </c>
      <c r="I143" s="11">
        <v>2003</v>
      </c>
      <c r="J143" s="7">
        <v>2200</v>
      </c>
      <c r="K143" s="7"/>
      <c r="L143" s="7"/>
      <c r="M143" s="8">
        <f>+N143+O143</f>
        <v>0</v>
      </c>
      <c r="N143" s="7"/>
      <c r="O143" s="7"/>
      <c r="P143" s="8">
        <f>+Q143+R143</f>
        <v>0</v>
      </c>
      <c r="Q143" s="7"/>
      <c r="R143" s="7"/>
      <c r="S143" s="20">
        <f t="shared" si="55"/>
        <v>0</v>
      </c>
      <c r="T143" s="6" t="s">
        <v>95</v>
      </c>
      <c r="U143" s="34"/>
      <c r="V143" s="9"/>
    </row>
    <row r="144" spans="1:22" ht="18.75" outlineLevel="2">
      <c r="A144" s="34"/>
      <c r="B144" s="3"/>
      <c r="C144" s="35" t="s">
        <v>11</v>
      </c>
      <c r="D144" s="5"/>
      <c r="E144" s="5"/>
      <c r="F144" s="1"/>
      <c r="G144" s="6"/>
      <c r="H144" s="11"/>
      <c r="I144" s="11"/>
      <c r="J144" s="22">
        <f>SUBTOTAL(9,J143:J143)</f>
        <v>2200</v>
      </c>
      <c r="K144" s="22">
        <f aca="true" t="shared" si="58" ref="K144:R144">SUBTOTAL(9,K143:K143)</f>
        <v>0</v>
      </c>
      <c r="L144" s="22">
        <f t="shared" si="58"/>
        <v>0</v>
      </c>
      <c r="M144" s="22">
        <f t="shared" si="58"/>
        <v>0</v>
      </c>
      <c r="N144" s="22">
        <f t="shared" si="58"/>
        <v>0</v>
      </c>
      <c r="O144" s="22">
        <f t="shared" si="58"/>
        <v>0</v>
      </c>
      <c r="P144" s="22">
        <f t="shared" si="58"/>
        <v>0</v>
      </c>
      <c r="Q144" s="22">
        <f t="shared" si="58"/>
        <v>0</v>
      </c>
      <c r="R144" s="22">
        <f t="shared" si="58"/>
        <v>0</v>
      </c>
      <c r="S144" s="23">
        <f t="shared" si="55"/>
        <v>0</v>
      </c>
      <c r="T144" s="6"/>
      <c r="U144" s="34"/>
      <c r="V144" s="9">
        <f>J144-M144</f>
        <v>2200</v>
      </c>
    </row>
    <row r="145" spans="1:22" ht="18.75" outlineLevel="1">
      <c r="A145" s="34"/>
      <c r="B145" s="42" t="s">
        <v>787</v>
      </c>
      <c r="C145" s="4"/>
      <c r="D145" s="5"/>
      <c r="E145" s="5"/>
      <c r="F145" s="1"/>
      <c r="G145" s="6"/>
      <c r="H145" s="11"/>
      <c r="I145" s="11"/>
      <c r="J145" s="22">
        <f>SUBTOTAL(9,J99:J143)</f>
        <v>2300094</v>
      </c>
      <c r="K145" s="22">
        <f aca="true" t="shared" si="59" ref="K145:R145">SUBTOTAL(9,K99:K143)</f>
        <v>209620.40000000002</v>
      </c>
      <c r="L145" s="22">
        <f t="shared" si="59"/>
        <v>593826</v>
      </c>
      <c r="M145" s="22">
        <f t="shared" si="59"/>
        <v>459090.023</v>
      </c>
      <c r="N145" s="22">
        <f t="shared" si="59"/>
        <v>449770.023</v>
      </c>
      <c r="O145" s="22">
        <f t="shared" si="59"/>
        <v>9320</v>
      </c>
      <c r="P145" s="22">
        <f t="shared" si="59"/>
        <v>443559.0597699999</v>
      </c>
      <c r="Q145" s="22">
        <f t="shared" si="59"/>
        <v>434239.0597699998</v>
      </c>
      <c r="R145" s="22">
        <f t="shared" si="59"/>
        <v>9320</v>
      </c>
      <c r="S145" s="23">
        <f t="shared" si="55"/>
        <v>96.61701138079401</v>
      </c>
      <c r="T145" s="6"/>
      <c r="U145" s="34"/>
      <c r="V145" s="9">
        <f>J145-M145</f>
        <v>1841003.977</v>
      </c>
    </row>
    <row r="146" spans="1:22" ht="18.75" outlineLevel="1">
      <c r="A146" s="34"/>
      <c r="B146" s="3">
        <v>2221</v>
      </c>
      <c r="C146" s="4">
        <v>3002940700</v>
      </c>
      <c r="D146" s="5">
        <v>6201</v>
      </c>
      <c r="E146" s="5">
        <v>42</v>
      </c>
      <c r="F146" s="1">
        <v>5400</v>
      </c>
      <c r="G146" s="6" t="s">
        <v>311</v>
      </c>
      <c r="H146" s="11">
        <v>2002</v>
      </c>
      <c r="I146" s="11">
        <v>2002</v>
      </c>
      <c r="J146" s="7">
        <v>200120</v>
      </c>
      <c r="K146" s="7"/>
      <c r="L146" s="7"/>
      <c r="M146" s="7">
        <f>+N146+O146</f>
        <v>200120</v>
      </c>
      <c r="N146" s="7">
        <v>200120</v>
      </c>
      <c r="O146" s="7"/>
      <c r="P146" s="7">
        <f>+Q146+R146</f>
        <v>200120</v>
      </c>
      <c r="Q146" s="7">
        <v>200120</v>
      </c>
      <c r="R146" s="7"/>
      <c r="S146" s="20">
        <f>IF(M146=0,0,(P146/M146*100))</f>
        <v>100</v>
      </c>
      <c r="T146" s="6" t="s">
        <v>230</v>
      </c>
      <c r="U146" s="34"/>
      <c r="V146" s="9"/>
    </row>
    <row r="147" spans="1:22" ht="18.75" outlineLevel="3">
      <c r="A147" s="26"/>
      <c r="B147" s="3"/>
      <c r="C147" s="4">
        <v>3002940700</v>
      </c>
      <c r="D147" s="5">
        <v>6313</v>
      </c>
      <c r="E147" s="5">
        <v>42</v>
      </c>
      <c r="F147" s="1">
        <v>5400</v>
      </c>
      <c r="G147" s="6" t="s">
        <v>380</v>
      </c>
      <c r="H147" s="11"/>
      <c r="I147" s="11"/>
      <c r="J147" s="7">
        <v>40000</v>
      </c>
      <c r="K147" s="7"/>
      <c r="L147" s="7">
        <v>200120</v>
      </c>
      <c r="M147" s="8">
        <f>+N147+O147</f>
        <v>40000</v>
      </c>
      <c r="N147" s="7">
        <v>40000</v>
      </c>
      <c r="O147" s="7"/>
      <c r="P147" s="8">
        <f>+Q147+R147</f>
        <v>40000</v>
      </c>
      <c r="Q147" s="7">
        <v>40000</v>
      </c>
      <c r="R147" s="7"/>
      <c r="S147" s="20">
        <f t="shared" si="55"/>
        <v>100</v>
      </c>
      <c r="T147" s="6" t="s">
        <v>51</v>
      </c>
      <c r="U147" s="34"/>
      <c r="V147" s="9"/>
    </row>
    <row r="148" spans="1:22" ht="18.75" outlineLevel="2">
      <c r="A148" s="26"/>
      <c r="B148" s="3"/>
      <c r="C148" s="35" t="s">
        <v>12</v>
      </c>
      <c r="D148" s="5"/>
      <c r="E148" s="5"/>
      <c r="F148" s="1"/>
      <c r="G148" s="6"/>
      <c r="H148" s="11"/>
      <c r="I148" s="11"/>
      <c r="J148" s="22">
        <f>SUBTOTAL(9,J146:J147)</f>
        <v>240120</v>
      </c>
      <c r="K148" s="22">
        <f aca="true" t="shared" si="60" ref="K148:R148">SUBTOTAL(9,K146:K147)</f>
        <v>0</v>
      </c>
      <c r="L148" s="22">
        <f t="shared" si="60"/>
        <v>200120</v>
      </c>
      <c r="M148" s="22">
        <f t="shared" si="60"/>
        <v>240120</v>
      </c>
      <c r="N148" s="22">
        <f t="shared" si="60"/>
        <v>240120</v>
      </c>
      <c r="O148" s="22">
        <f t="shared" si="60"/>
        <v>0</v>
      </c>
      <c r="P148" s="22">
        <f t="shared" si="60"/>
        <v>240120</v>
      </c>
      <c r="Q148" s="22">
        <f t="shared" si="60"/>
        <v>240120</v>
      </c>
      <c r="R148" s="22">
        <f t="shared" si="60"/>
        <v>0</v>
      </c>
      <c r="S148" s="23">
        <f t="shared" si="55"/>
        <v>100</v>
      </c>
      <c r="T148" s="6"/>
      <c r="U148" s="34"/>
      <c r="V148" s="9">
        <f>J148-M148</f>
        <v>0</v>
      </c>
    </row>
    <row r="149" spans="1:22" ht="18.75" outlineLevel="1">
      <c r="A149" s="26"/>
      <c r="B149" s="42" t="s">
        <v>788</v>
      </c>
      <c r="C149" s="4"/>
      <c r="D149" s="5"/>
      <c r="E149" s="5"/>
      <c r="F149" s="1"/>
      <c r="G149" s="6"/>
      <c r="H149" s="11"/>
      <c r="I149" s="11"/>
      <c r="J149" s="22">
        <f>SUBTOTAL(9,J146:J147)</f>
        <v>240120</v>
      </c>
      <c r="K149" s="22">
        <f aca="true" t="shared" si="61" ref="K149:R149">SUBTOTAL(9,K146:K147)</f>
        <v>0</v>
      </c>
      <c r="L149" s="22">
        <f t="shared" si="61"/>
        <v>200120</v>
      </c>
      <c r="M149" s="22">
        <f t="shared" si="61"/>
        <v>240120</v>
      </c>
      <c r="N149" s="22">
        <f t="shared" si="61"/>
        <v>240120</v>
      </c>
      <c r="O149" s="22">
        <f t="shared" si="61"/>
        <v>0</v>
      </c>
      <c r="P149" s="22">
        <f t="shared" si="61"/>
        <v>240120</v>
      </c>
      <c r="Q149" s="22">
        <f t="shared" si="61"/>
        <v>240120</v>
      </c>
      <c r="R149" s="22">
        <f t="shared" si="61"/>
        <v>0</v>
      </c>
      <c r="S149" s="23">
        <f t="shared" si="55"/>
        <v>100</v>
      </c>
      <c r="T149" s="6"/>
      <c r="U149" s="34"/>
      <c r="V149" s="9">
        <f>J149-M149</f>
        <v>0</v>
      </c>
    </row>
    <row r="150" spans="1:22" ht="18.75" outlineLevel="3">
      <c r="A150" s="36"/>
      <c r="B150" s="3">
        <v>2271</v>
      </c>
      <c r="C150" s="4">
        <v>4229</v>
      </c>
      <c r="D150" s="5">
        <v>6126</v>
      </c>
      <c r="E150" s="5"/>
      <c r="F150" s="1">
        <v>5600</v>
      </c>
      <c r="G150" s="6" t="s">
        <v>361</v>
      </c>
      <c r="H150" s="11">
        <v>2002</v>
      </c>
      <c r="I150" s="11">
        <v>2006</v>
      </c>
      <c r="J150" s="7">
        <v>220000</v>
      </c>
      <c r="K150" s="7"/>
      <c r="L150" s="7">
        <v>1000</v>
      </c>
      <c r="M150" s="8">
        <f>+N150+O150</f>
        <v>1000</v>
      </c>
      <c r="N150" s="7">
        <v>1000</v>
      </c>
      <c r="O150" s="7"/>
      <c r="P150" s="8">
        <f>+Q150+R150</f>
        <v>0</v>
      </c>
      <c r="Q150" s="7"/>
      <c r="R150" s="7"/>
      <c r="S150" s="20">
        <f t="shared" si="55"/>
        <v>0</v>
      </c>
      <c r="T150" s="6" t="s">
        <v>95</v>
      </c>
      <c r="U150" s="34" t="s">
        <v>736</v>
      </c>
      <c r="V150" s="9"/>
    </row>
    <row r="151" spans="1:22" ht="18.75" outlineLevel="2">
      <c r="A151" s="36"/>
      <c r="B151" s="3"/>
      <c r="C151" s="35" t="s">
        <v>621</v>
      </c>
      <c r="D151" s="5"/>
      <c r="E151" s="5"/>
      <c r="F151" s="1"/>
      <c r="G151" s="6"/>
      <c r="H151" s="11"/>
      <c r="I151" s="11"/>
      <c r="J151" s="22">
        <f>SUBTOTAL(9,J150:J150)</f>
        <v>220000</v>
      </c>
      <c r="K151" s="22">
        <f aca="true" t="shared" si="62" ref="K151:R151">SUBTOTAL(9,K150:K150)</f>
        <v>0</v>
      </c>
      <c r="L151" s="22">
        <f t="shared" si="62"/>
        <v>1000</v>
      </c>
      <c r="M151" s="22">
        <f t="shared" si="62"/>
        <v>1000</v>
      </c>
      <c r="N151" s="22">
        <f t="shared" si="62"/>
        <v>1000</v>
      </c>
      <c r="O151" s="22">
        <f t="shared" si="62"/>
        <v>0</v>
      </c>
      <c r="P151" s="22">
        <f t="shared" si="62"/>
        <v>0</v>
      </c>
      <c r="Q151" s="22">
        <f t="shared" si="62"/>
        <v>0</v>
      </c>
      <c r="R151" s="22">
        <f t="shared" si="62"/>
        <v>0</v>
      </c>
      <c r="S151" s="23">
        <f t="shared" si="55"/>
        <v>0</v>
      </c>
      <c r="T151" s="6"/>
      <c r="U151" s="34"/>
      <c r="V151" s="9">
        <f>J151-M151</f>
        <v>219000</v>
      </c>
    </row>
    <row r="152" spans="1:22" ht="18.75" outlineLevel="3">
      <c r="A152" s="36"/>
      <c r="B152" s="3">
        <v>2271</v>
      </c>
      <c r="C152" s="4">
        <v>4230</v>
      </c>
      <c r="D152" s="5">
        <v>6126</v>
      </c>
      <c r="E152" s="5">
        <v>42</v>
      </c>
      <c r="F152" s="1">
        <v>5600</v>
      </c>
      <c r="G152" s="6" t="s">
        <v>668</v>
      </c>
      <c r="H152" s="11" t="s">
        <v>643</v>
      </c>
      <c r="I152" s="11" t="s">
        <v>669</v>
      </c>
      <c r="J152" s="7">
        <v>1125200</v>
      </c>
      <c r="K152" s="7"/>
      <c r="L152" s="7">
        <v>1000</v>
      </c>
      <c r="M152" s="8">
        <f>+N152+O152</f>
        <v>1000</v>
      </c>
      <c r="N152" s="7">
        <v>1000</v>
      </c>
      <c r="O152" s="7"/>
      <c r="P152" s="8">
        <f>+Q152+R152</f>
        <v>0</v>
      </c>
      <c r="Q152" s="7"/>
      <c r="R152" s="7"/>
      <c r="S152" s="20">
        <f t="shared" si="55"/>
        <v>0</v>
      </c>
      <c r="T152" s="6" t="s">
        <v>95</v>
      </c>
      <c r="U152" s="34" t="s">
        <v>737</v>
      </c>
      <c r="V152" s="9"/>
    </row>
    <row r="153" spans="1:22" ht="18.75" outlineLevel="2">
      <c r="A153" s="36"/>
      <c r="B153" s="3"/>
      <c r="C153" s="35" t="s">
        <v>622</v>
      </c>
      <c r="D153" s="5"/>
      <c r="E153" s="5"/>
      <c r="F153" s="1"/>
      <c r="G153" s="6"/>
      <c r="H153" s="11"/>
      <c r="I153" s="11"/>
      <c r="J153" s="22">
        <f>SUBTOTAL(9,J152:J152)</f>
        <v>1125200</v>
      </c>
      <c r="K153" s="22">
        <f aca="true" t="shared" si="63" ref="K153:R153">SUBTOTAL(9,K152:K152)</f>
        <v>0</v>
      </c>
      <c r="L153" s="22">
        <f t="shared" si="63"/>
        <v>1000</v>
      </c>
      <c r="M153" s="22">
        <f t="shared" si="63"/>
        <v>1000</v>
      </c>
      <c r="N153" s="22">
        <f t="shared" si="63"/>
        <v>1000</v>
      </c>
      <c r="O153" s="22">
        <f t="shared" si="63"/>
        <v>0</v>
      </c>
      <c r="P153" s="22">
        <f t="shared" si="63"/>
        <v>0</v>
      </c>
      <c r="Q153" s="22">
        <f t="shared" si="63"/>
        <v>0</v>
      </c>
      <c r="R153" s="22">
        <f t="shared" si="63"/>
        <v>0</v>
      </c>
      <c r="S153" s="23">
        <f t="shared" si="55"/>
        <v>0</v>
      </c>
      <c r="T153" s="6"/>
      <c r="U153" s="34"/>
      <c r="V153" s="9">
        <f>J153-M153</f>
        <v>1124200</v>
      </c>
    </row>
    <row r="154" spans="1:22" ht="18.75" outlineLevel="3">
      <c r="A154" s="36"/>
      <c r="B154" s="3">
        <v>2271</v>
      </c>
      <c r="C154" s="4">
        <v>4256</v>
      </c>
      <c r="D154" s="5">
        <v>6121</v>
      </c>
      <c r="E154" s="5"/>
      <c r="F154" s="1">
        <v>5600</v>
      </c>
      <c r="G154" s="6" t="s">
        <v>623</v>
      </c>
      <c r="H154" s="11" t="s">
        <v>645</v>
      </c>
      <c r="I154" s="11">
        <v>2002</v>
      </c>
      <c r="J154" s="7">
        <v>1360</v>
      </c>
      <c r="K154" s="7">
        <v>38</v>
      </c>
      <c r="L154" s="7">
        <v>944</v>
      </c>
      <c r="M154" s="8">
        <f>+N154+O154</f>
        <v>1148.42</v>
      </c>
      <c r="N154" s="7">
        <v>1148.42</v>
      </c>
      <c r="O154" s="7"/>
      <c r="P154" s="8">
        <f>+Q154+R154</f>
        <v>770.3959</v>
      </c>
      <c r="Q154" s="7">
        <v>770.3959</v>
      </c>
      <c r="R154" s="7"/>
      <c r="S154" s="20">
        <f t="shared" si="55"/>
        <v>67.08311419167204</v>
      </c>
      <c r="T154" s="6" t="s">
        <v>95</v>
      </c>
      <c r="U154" s="34" t="s">
        <v>736</v>
      </c>
      <c r="V154" s="9"/>
    </row>
    <row r="155" spans="1:22" ht="18.75" outlineLevel="3">
      <c r="A155" s="36"/>
      <c r="B155" s="3"/>
      <c r="C155" s="4">
        <v>4256</v>
      </c>
      <c r="D155" s="5">
        <v>6130</v>
      </c>
      <c r="E155" s="5"/>
      <c r="F155" s="1">
        <v>5600</v>
      </c>
      <c r="G155" s="6" t="s">
        <v>623</v>
      </c>
      <c r="H155" s="11"/>
      <c r="I155" s="11"/>
      <c r="J155" s="7"/>
      <c r="K155" s="7"/>
      <c r="L155" s="7">
        <v>56</v>
      </c>
      <c r="M155" s="8">
        <f>+N155+O155</f>
        <v>173.58</v>
      </c>
      <c r="N155" s="7">
        <v>173.58</v>
      </c>
      <c r="O155" s="7"/>
      <c r="P155" s="8">
        <f>+Q155+R155</f>
        <v>173.58</v>
      </c>
      <c r="Q155" s="7">
        <v>173.58</v>
      </c>
      <c r="R155" s="7"/>
      <c r="S155" s="20">
        <f t="shared" si="55"/>
        <v>100</v>
      </c>
      <c r="T155" s="6"/>
      <c r="U155" s="34"/>
      <c r="V155" s="9"/>
    </row>
    <row r="156" spans="1:22" ht="18.75" outlineLevel="2">
      <c r="A156" s="36"/>
      <c r="B156" s="3"/>
      <c r="C156" s="35" t="s">
        <v>624</v>
      </c>
      <c r="D156" s="5"/>
      <c r="E156" s="5"/>
      <c r="F156" s="1"/>
      <c r="G156" s="6"/>
      <c r="H156" s="11"/>
      <c r="I156" s="11"/>
      <c r="J156" s="22">
        <f>SUBTOTAL(9,J154:J155)</f>
        <v>1360</v>
      </c>
      <c r="K156" s="22">
        <f aca="true" t="shared" si="64" ref="K156:R156">SUBTOTAL(9,K154:K155)</f>
        <v>38</v>
      </c>
      <c r="L156" s="22">
        <f t="shared" si="64"/>
        <v>1000</v>
      </c>
      <c r="M156" s="22">
        <f t="shared" si="64"/>
        <v>1322</v>
      </c>
      <c r="N156" s="22">
        <f t="shared" si="64"/>
        <v>1322</v>
      </c>
      <c r="O156" s="22">
        <f t="shared" si="64"/>
        <v>0</v>
      </c>
      <c r="P156" s="22">
        <f t="shared" si="64"/>
        <v>943.9759</v>
      </c>
      <c r="Q156" s="22">
        <f t="shared" si="64"/>
        <v>943.9759</v>
      </c>
      <c r="R156" s="22">
        <f t="shared" si="64"/>
        <v>0</v>
      </c>
      <c r="S156" s="23">
        <f t="shared" si="55"/>
        <v>71.40513615733737</v>
      </c>
      <c r="T156" s="6"/>
      <c r="U156" s="34"/>
      <c r="V156" s="9">
        <f>J156-M156</f>
        <v>38</v>
      </c>
    </row>
    <row r="157" spans="1:22" ht="18.75" outlineLevel="3">
      <c r="A157" s="36"/>
      <c r="B157" s="3">
        <v>2271</v>
      </c>
      <c r="C157" s="4">
        <v>4298</v>
      </c>
      <c r="D157" s="5">
        <v>6126</v>
      </c>
      <c r="E157" s="5">
        <v>42</v>
      </c>
      <c r="F157" s="1">
        <v>5600</v>
      </c>
      <c r="G157" s="6" t="s">
        <v>127</v>
      </c>
      <c r="H157" s="11" t="s">
        <v>643</v>
      </c>
      <c r="I157" s="11" t="s">
        <v>670</v>
      </c>
      <c r="J157" s="7">
        <v>1340000</v>
      </c>
      <c r="K157" s="7"/>
      <c r="L157" s="7">
        <v>1000</v>
      </c>
      <c r="M157" s="8">
        <f>+N157+O157</f>
        <v>1000</v>
      </c>
      <c r="N157" s="7">
        <v>1000</v>
      </c>
      <c r="O157" s="7"/>
      <c r="P157" s="8">
        <f>+Q157+R157</f>
        <v>0</v>
      </c>
      <c r="Q157" s="7"/>
      <c r="R157" s="7"/>
      <c r="S157" s="20">
        <f t="shared" si="55"/>
        <v>0</v>
      </c>
      <c r="T157" s="6" t="s">
        <v>95</v>
      </c>
      <c r="U157" s="34" t="s">
        <v>737</v>
      </c>
      <c r="V157" s="9"/>
    </row>
    <row r="158" spans="1:22" ht="18.75" outlineLevel="2">
      <c r="A158" s="36"/>
      <c r="B158" s="3"/>
      <c r="C158" s="35" t="s">
        <v>128</v>
      </c>
      <c r="D158" s="5"/>
      <c r="E158" s="5"/>
      <c r="F158" s="1"/>
      <c r="G158" s="6"/>
      <c r="H158" s="11"/>
      <c r="I158" s="11"/>
      <c r="J158" s="22">
        <f>SUBTOTAL(9,J157:J157)</f>
        <v>1340000</v>
      </c>
      <c r="K158" s="22">
        <f aca="true" t="shared" si="65" ref="K158:R158">SUBTOTAL(9,K157:K157)</f>
        <v>0</v>
      </c>
      <c r="L158" s="22">
        <f t="shared" si="65"/>
        <v>1000</v>
      </c>
      <c r="M158" s="22">
        <f t="shared" si="65"/>
        <v>1000</v>
      </c>
      <c r="N158" s="22">
        <f t="shared" si="65"/>
        <v>1000</v>
      </c>
      <c r="O158" s="22">
        <f t="shared" si="65"/>
        <v>0</v>
      </c>
      <c r="P158" s="22">
        <f t="shared" si="65"/>
        <v>0</v>
      </c>
      <c r="Q158" s="22">
        <f t="shared" si="65"/>
        <v>0</v>
      </c>
      <c r="R158" s="22">
        <f t="shared" si="65"/>
        <v>0</v>
      </c>
      <c r="S158" s="23">
        <f t="shared" si="55"/>
        <v>0</v>
      </c>
      <c r="T158" s="6"/>
      <c r="U158" s="34"/>
      <c r="V158" s="9">
        <f>J158-M158</f>
        <v>1339000</v>
      </c>
    </row>
    <row r="159" spans="1:22" ht="18.75" outlineLevel="3">
      <c r="A159" s="36"/>
      <c r="B159" s="3">
        <v>2271</v>
      </c>
      <c r="C159" s="4">
        <v>4559</v>
      </c>
      <c r="D159" s="5">
        <v>6121</v>
      </c>
      <c r="E159" s="5"/>
      <c r="F159" s="1">
        <v>5600</v>
      </c>
      <c r="G159" s="6" t="s">
        <v>335</v>
      </c>
      <c r="H159" s="11">
        <v>2002</v>
      </c>
      <c r="I159" s="11">
        <v>2002</v>
      </c>
      <c r="J159" s="7">
        <v>1200</v>
      </c>
      <c r="K159" s="7"/>
      <c r="L159" s="7"/>
      <c r="M159" s="8">
        <f>+N159+O159</f>
        <v>1115.85</v>
      </c>
      <c r="N159" s="7">
        <v>1115.85</v>
      </c>
      <c r="O159" s="7"/>
      <c r="P159" s="8">
        <f>+Q159+R159</f>
        <v>0</v>
      </c>
      <c r="Q159" s="7"/>
      <c r="R159" s="7"/>
      <c r="S159" s="20">
        <f t="shared" si="55"/>
        <v>0</v>
      </c>
      <c r="T159" s="6" t="s">
        <v>95</v>
      </c>
      <c r="U159" s="34"/>
      <c r="V159" s="9"/>
    </row>
    <row r="160" spans="1:22" ht="18.75" outlineLevel="3">
      <c r="A160" s="36"/>
      <c r="B160" s="3">
        <v>2271</v>
      </c>
      <c r="C160" s="4">
        <v>4559</v>
      </c>
      <c r="D160" s="5">
        <v>6126</v>
      </c>
      <c r="E160" s="5"/>
      <c r="F160" s="1">
        <v>5600</v>
      </c>
      <c r="G160" s="6" t="s">
        <v>335</v>
      </c>
      <c r="H160" s="11"/>
      <c r="I160" s="11"/>
      <c r="J160" s="7"/>
      <c r="K160" s="7"/>
      <c r="L160" s="7"/>
      <c r="M160" s="8">
        <f>+N160+O160</f>
        <v>84.15</v>
      </c>
      <c r="N160" s="7">
        <v>84.15</v>
      </c>
      <c r="O160" s="7"/>
      <c r="P160" s="8">
        <f>+Q160+R160</f>
        <v>84.147</v>
      </c>
      <c r="Q160" s="7">
        <v>84.147</v>
      </c>
      <c r="R160" s="7"/>
      <c r="S160" s="20">
        <f>IF(M160=0,0,(P160/M160*100))</f>
        <v>99.99643493761141</v>
      </c>
      <c r="T160" s="6"/>
      <c r="U160" s="34"/>
      <c r="V160" s="9"/>
    </row>
    <row r="161" spans="1:22" ht="18.75" outlineLevel="2">
      <c r="A161" s="36"/>
      <c r="B161" s="3"/>
      <c r="C161" s="35" t="s">
        <v>336</v>
      </c>
      <c r="D161" s="5"/>
      <c r="E161" s="5"/>
      <c r="F161" s="1"/>
      <c r="G161" s="6"/>
      <c r="H161" s="11"/>
      <c r="I161" s="11"/>
      <c r="J161" s="22">
        <f>SUBTOTAL(9,J159:J160)</f>
        <v>1200</v>
      </c>
      <c r="K161" s="22">
        <f aca="true" t="shared" si="66" ref="K161:R161">SUBTOTAL(9,K159:K160)</f>
        <v>0</v>
      </c>
      <c r="L161" s="22">
        <f t="shared" si="66"/>
        <v>0</v>
      </c>
      <c r="M161" s="22">
        <f t="shared" si="66"/>
        <v>1200</v>
      </c>
      <c r="N161" s="22">
        <f t="shared" si="66"/>
        <v>1200</v>
      </c>
      <c r="O161" s="22">
        <f t="shared" si="66"/>
        <v>0</v>
      </c>
      <c r="P161" s="22">
        <f t="shared" si="66"/>
        <v>84.147</v>
      </c>
      <c r="Q161" s="22">
        <f t="shared" si="66"/>
        <v>84.147</v>
      </c>
      <c r="R161" s="22">
        <f t="shared" si="66"/>
        <v>0</v>
      </c>
      <c r="S161" s="23">
        <f t="shared" si="55"/>
        <v>7.012250000000001</v>
      </c>
      <c r="T161" s="6"/>
      <c r="U161" s="34"/>
      <c r="V161" s="9">
        <f>J161-M161</f>
        <v>0</v>
      </c>
    </row>
    <row r="162" spans="1:22" ht="18.75" outlineLevel="1">
      <c r="A162" s="36"/>
      <c r="B162" s="42" t="s">
        <v>789</v>
      </c>
      <c r="C162" s="4"/>
      <c r="D162" s="5"/>
      <c r="E162" s="5"/>
      <c r="F162" s="1"/>
      <c r="G162" s="6"/>
      <c r="H162" s="11"/>
      <c r="I162" s="11"/>
      <c r="J162" s="22">
        <f>SUBTOTAL(9,J150:J160)</f>
        <v>2687760</v>
      </c>
      <c r="K162" s="22">
        <f aca="true" t="shared" si="67" ref="K162:R162">SUBTOTAL(9,K150:K160)</f>
        <v>38</v>
      </c>
      <c r="L162" s="22">
        <f t="shared" si="67"/>
        <v>4000</v>
      </c>
      <c r="M162" s="22">
        <f t="shared" si="67"/>
        <v>5522</v>
      </c>
      <c r="N162" s="22">
        <f t="shared" si="67"/>
        <v>5522</v>
      </c>
      <c r="O162" s="22">
        <f t="shared" si="67"/>
        <v>0</v>
      </c>
      <c r="P162" s="22">
        <f t="shared" si="67"/>
        <v>1028.1229</v>
      </c>
      <c r="Q162" s="22">
        <f t="shared" si="67"/>
        <v>1028.1229</v>
      </c>
      <c r="R162" s="22">
        <f t="shared" si="67"/>
        <v>0</v>
      </c>
      <c r="S162" s="23">
        <f t="shared" si="55"/>
        <v>18.61866896052155</v>
      </c>
      <c r="T162" s="6"/>
      <c r="U162" s="34"/>
      <c r="V162" s="9">
        <f>J162-M162</f>
        <v>2682238</v>
      </c>
    </row>
    <row r="163" spans="1:22" ht="18.75" outlineLevel="3">
      <c r="A163" s="36"/>
      <c r="B163" s="3">
        <v>2299</v>
      </c>
      <c r="C163" s="4">
        <v>3495</v>
      </c>
      <c r="D163" s="5">
        <v>6202</v>
      </c>
      <c r="E163" s="5"/>
      <c r="F163" s="1">
        <v>5600</v>
      </c>
      <c r="G163" s="6" t="s">
        <v>229</v>
      </c>
      <c r="H163" s="11">
        <v>2002</v>
      </c>
      <c r="I163" s="11">
        <v>2002</v>
      </c>
      <c r="J163" s="7">
        <v>5000</v>
      </c>
      <c r="K163" s="7"/>
      <c r="L163" s="7"/>
      <c r="M163" s="8">
        <f>+N163+O163</f>
        <v>490</v>
      </c>
      <c r="N163" s="7">
        <v>490</v>
      </c>
      <c r="O163" s="7"/>
      <c r="P163" s="8">
        <f>+Q163+R163</f>
        <v>490</v>
      </c>
      <c r="Q163" s="7">
        <v>490</v>
      </c>
      <c r="R163" s="7"/>
      <c r="S163" s="20">
        <f t="shared" si="55"/>
        <v>100</v>
      </c>
      <c r="T163" s="6" t="s">
        <v>230</v>
      </c>
      <c r="U163" s="34"/>
      <c r="V163" s="9"/>
    </row>
    <row r="164" spans="1:22" ht="18.75" outlineLevel="3">
      <c r="A164" s="36"/>
      <c r="B164" s="3"/>
      <c r="C164" s="4">
        <v>3495</v>
      </c>
      <c r="D164" s="5">
        <v>6313</v>
      </c>
      <c r="E164" s="5"/>
      <c r="F164" s="1">
        <v>5400</v>
      </c>
      <c r="G164" s="6" t="s">
        <v>391</v>
      </c>
      <c r="H164" s="11"/>
      <c r="I164" s="11"/>
      <c r="J164" s="7"/>
      <c r="K164" s="7"/>
      <c r="L164" s="7"/>
      <c r="M164" s="8">
        <f>+N164+O164</f>
        <v>1590</v>
      </c>
      <c r="N164" s="7">
        <v>1590</v>
      </c>
      <c r="O164" s="7"/>
      <c r="P164" s="8">
        <f>+Q164+R164</f>
        <v>1590</v>
      </c>
      <c r="Q164" s="7">
        <v>1590</v>
      </c>
      <c r="R164" s="7"/>
      <c r="S164" s="20">
        <f>IF(M164=0,0,(P164/M164*100))</f>
        <v>100</v>
      </c>
      <c r="T164" s="6" t="s">
        <v>230</v>
      </c>
      <c r="U164" s="34"/>
      <c r="V164" s="9"/>
    </row>
    <row r="165" spans="1:22" ht="18.75" outlineLevel="2">
      <c r="A165" s="36"/>
      <c r="B165" s="3"/>
      <c r="C165" s="35" t="s">
        <v>390</v>
      </c>
      <c r="D165" s="5"/>
      <c r="E165" s="5"/>
      <c r="F165" s="1"/>
      <c r="G165" s="6"/>
      <c r="H165" s="11"/>
      <c r="I165" s="11"/>
      <c r="J165" s="22">
        <f>SUBTOTAL(9,J163:J164)</f>
        <v>5000</v>
      </c>
      <c r="K165" s="22">
        <f aca="true" t="shared" si="68" ref="K165:R165">SUBTOTAL(9,K163:K164)</f>
        <v>0</v>
      </c>
      <c r="L165" s="22">
        <f t="shared" si="68"/>
        <v>0</v>
      </c>
      <c r="M165" s="22">
        <f t="shared" si="68"/>
        <v>2080</v>
      </c>
      <c r="N165" s="22">
        <f t="shared" si="68"/>
        <v>2080</v>
      </c>
      <c r="O165" s="22">
        <f t="shared" si="68"/>
        <v>0</v>
      </c>
      <c r="P165" s="22">
        <f t="shared" si="68"/>
        <v>2080</v>
      </c>
      <c r="Q165" s="22">
        <f t="shared" si="68"/>
        <v>2080</v>
      </c>
      <c r="R165" s="22">
        <f t="shared" si="68"/>
        <v>0</v>
      </c>
      <c r="S165" s="23">
        <f t="shared" si="55"/>
        <v>100</v>
      </c>
      <c r="T165" s="6"/>
      <c r="U165" s="34"/>
      <c r="V165" s="9">
        <f>J165-M165</f>
        <v>2920</v>
      </c>
    </row>
    <row r="166" spans="1:22" ht="18.75" outlineLevel="1">
      <c r="A166" s="36"/>
      <c r="B166" s="42" t="s">
        <v>228</v>
      </c>
      <c r="C166" s="4"/>
      <c r="D166" s="5"/>
      <c r="E166" s="5"/>
      <c r="F166" s="1"/>
      <c r="G166" s="6"/>
      <c r="H166" s="11"/>
      <c r="I166" s="11"/>
      <c r="J166" s="22">
        <f>SUBTOTAL(9,J163:J164)</f>
        <v>5000</v>
      </c>
      <c r="K166" s="22">
        <f aca="true" t="shared" si="69" ref="K166:R166">SUBTOTAL(9,K163:K164)</f>
        <v>0</v>
      </c>
      <c r="L166" s="22">
        <f t="shared" si="69"/>
        <v>0</v>
      </c>
      <c r="M166" s="22">
        <f t="shared" si="69"/>
        <v>2080</v>
      </c>
      <c r="N166" s="22">
        <f t="shared" si="69"/>
        <v>2080</v>
      </c>
      <c r="O166" s="22">
        <f t="shared" si="69"/>
        <v>0</v>
      </c>
      <c r="P166" s="22">
        <f t="shared" si="69"/>
        <v>2080</v>
      </c>
      <c r="Q166" s="22">
        <f t="shared" si="69"/>
        <v>2080</v>
      </c>
      <c r="R166" s="22">
        <f t="shared" si="69"/>
        <v>0</v>
      </c>
      <c r="S166" s="23">
        <f t="shared" si="55"/>
        <v>100</v>
      </c>
      <c r="T166" s="6"/>
      <c r="U166" s="34"/>
      <c r="V166" s="9">
        <f>J166-M166</f>
        <v>2920</v>
      </c>
    </row>
    <row r="167" spans="1:22" ht="18.75" outlineLevel="3">
      <c r="A167" s="36"/>
      <c r="B167" s="3">
        <v>2310</v>
      </c>
      <c r="C167" s="4">
        <v>4006</v>
      </c>
      <c r="D167" s="5">
        <v>6121</v>
      </c>
      <c r="E167" s="5"/>
      <c r="F167" s="1">
        <v>5600</v>
      </c>
      <c r="G167" s="6" t="s">
        <v>671</v>
      </c>
      <c r="H167" s="11" t="s">
        <v>645</v>
      </c>
      <c r="I167" s="11">
        <v>2002</v>
      </c>
      <c r="J167" s="7">
        <v>8229</v>
      </c>
      <c r="K167" s="7">
        <v>7928.8</v>
      </c>
      <c r="L167" s="7">
        <v>300</v>
      </c>
      <c r="M167" s="8">
        <f>+N167+O167</f>
        <v>300</v>
      </c>
      <c r="N167" s="7">
        <v>300</v>
      </c>
      <c r="O167" s="7"/>
      <c r="P167" s="8">
        <f>+Q167+R167</f>
        <v>177.475</v>
      </c>
      <c r="Q167" s="7">
        <v>177.475</v>
      </c>
      <c r="R167" s="7"/>
      <c r="S167" s="20">
        <f t="shared" si="55"/>
        <v>59.15833333333333</v>
      </c>
      <c r="T167" s="6" t="s">
        <v>98</v>
      </c>
      <c r="U167" s="34"/>
      <c r="V167" s="9"/>
    </row>
    <row r="168" spans="1:22" ht="18.75" outlineLevel="2">
      <c r="A168" s="36"/>
      <c r="B168" s="3"/>
      <c r="C168" s="35" t="s">
        <v>625</v>
      </c>
      <c r="D168" s="5"/>
      <c r="E168" s="5"/>
      <c r="F168" s="1"/>
      <c r="G168" s="6"/>
      <c r="H168" s="11"/>
      <c r="I168" s="11"/>
      <c r="J168" s="22">
        <f>SUBTOTAL(9,J167:J167)</f>
        <v>8229</v>
      </c>
      <c r="K168" s="22">
        <f aca="true" t="shared" si="70" ref="K168:R168">SUBTOTAL(9,K167:K167)</f>
        <v>7928.8</v>
      </c>
      <c r="L168" s="22">
        <f t="shared" si="70"/>
        <v>300</v>
      </c>
      <c r="M168" s="22">
        <f t="shared" si="70"/>
        <v>300</v>
      </c>
      <c r="N168" s="22">
        <f t="shared" si="70"/>
        <v>300</v>
      </c>
      <c r="O168" s="22">
        <f t="shared" si="70"/>
        <v>0</v>
      </c>
      <c r="P168" s="22">
        <f t="shared" si="70"/>
        <v>177.475</v>
      </c>
      <c r="Q168" s="22">
        <f t="shared" si="70"/>
        <v>177.475</v>
      </c>
      <c r="R168" s="22">
        <f t="shared" si="70"/>
        <v>0</v>
      </c>
      <c r="S168" s="23">
        <f t="shared" si="55"/>
        <v>59.15833333333333</v>
      </c>
      <c r="T168" s="6"/>
      <c r="U168" s="34"/>
      <c r="V168" s="9">
        <f>J168-M168</f>
        <v>7929</v>
      </c>
    </row>
    <row r="169" spans="1:22" ht="18.75" outlineLevel="3">
      <c r="A169" s="36"/>
      <c r="B169" s="3">
        <v>2310</v>
      </c>
      <c r="C169" s="4">
        <v>4032</v>
      </c>
      <c r="D169" s="5">
        <v>6121</v>
      </c>
      <c r="E169" s="5"/>
      <c r="F169" s="1">
        <v>5600</v>
      </c>
      <c r="G169" s="6" t="s">
        <v>626</v>
      </c>
      <c r="H169" s="11">
        <v>2000</v>
      </c>
      <c r="I169" s="11">
        <v>2003</v>
      </c>
      <c r="J169" s="7">
        <v>17800</v>
      </c>
      <c r="K169" s="7">
        <v>18</v>
      </c>
      <c r="L169" s="7">
        <v>11500</v>
      </c>
      <c r="M169" s="8">
        <f>+N169+O169</f>
        <v>6894.77</v>
      </c>
      <c r="N169" s="7">
        <v>6894.77</v>
      </c>
      <c r="O169" s="7"/>
      <c r="P169" s="8">
        <f>+Q169+R169</f>
        <v>6892.005</v>
      </c>
      <c r="Q169" s="7">
        <v>6892.005</v>
      </c>
      <c r="R169" s="7"/>
      <c r="S169" s="20">
        <f t="shared" si="55"/>
        <v>99.95989713942596</v>
      </c>
      <c r="T169" s="6" t="s">
        <v>98</v>
      </c>
      <c r="U169" s="34" t="s">
        <v>736</v>
      </c>
      <c r="V169" s="9"/>
    </row>
    <row r="170" spans="1:22" ht="18.75" outlineLevel="3">
      <c r="A170" s="36"/>
      <c r="B170" s="3"/>
      <c r="C170" s="4">
        <v>4032</v>
      </c>
      <c r="D170" s="5">
        <v>6126</v>
      </c>
      <c r="E170" s="5"/>
      <c r="F170" s="1">
        <v>5600</v>
      </c>
      <c r="G170" s="6" t="s">
        <v>626</v>
      </c>
      <c r="H170" s="11"/>
      <c r="I170" s="11"/>
      <c r="J170" s="7"/>
      <c r="K170" s="7"/>
      <c r="L170" s="7"/>
      <c r="M170" s="8">
        <f>+N170+O170</f>
        <v>399.65</v>
      </c>
      <c r="N170" s="7">
        <v>399.65</v>
      </c>
      <c r="O170" s="7"/>
      <c r="P170" s="8">
        <f>+Q170+R170</f>
        <v>398.685</v>
      </c>
      <c r="Q170" s="7">
        <v>398.685</v>
      </c>
      <c r="R170" s="7"/>
      <c r="S170" s="20">
        <f t="shared" si="55"/>
        <v>99.75853872138121</v>
      </c>
      <c r="T170" s="6"/>
      <c r="U170" s="34"/>
      <c r="V170" s="9"/>
    </row>
    <row r="171" spans="1:22" ht="18.75" outlineLevel="3">
      <c r="A171" s="36"/>
      <c r="B171" s="3"/>
      <c r="C171" s="4">
        <v>4032</v>
      </c>
      <c r="D171" s="5">
        <v>6130</v>
      </c>
      <c r="E171" s="5"/>
      <c r="F171" s="1">
        <v>5600</v>
      </c>
      <c r="G171" s="6" t="s">
        <v>626</v>
      </c>
      <c r="H171" s="11"/>
      <c r="I171" s="11"/>
      <c r="J171" s="7"/>
      <c r="K171" s="7"/>
      <c r="L171" s="7"/>
      <c r="M171" s="8">
        <f>+N171+O171</f>
        <v>205.58</v>
      </c>
      <c r="N171" s="7">
        <v>205.58</v>
      </c>
      <c r="O171" s="7"/>
      <c r="P171" s="8">
        <f>+Q171+R171</f>
        <v>205.58</v>
      </c>
      <c r="Q171" s="7">
        <v>205.58</v>
      </c>
      <c r="R171" s="7"/>
      <c r="S171" s="20">
        <f>IF(M171=0,0,(P171/M171*100))</f>
        <v>100</v>
      </c>
      <c r="T171" s="6"/>
      <c r="U171" s="34"/>
      <c r="V171" s="9"/>
    </row>
    <row r="172" spans="1:22" ht="18.75" outlineLevel="2">
      <c r="A172" s="36"/>
      <c r="B172" s="3"/>
      <c r="C172" s="35" t="s">
        <v>627</v>
      </c>
      <c r="D172" s="5"/>
      <c r="E172" s="5"/>
      <c r="F172" s="1"/>
      <c r="G172" s="6"/>
      <c r="H172" s="11"/>
      <c r="I172" s="11"/>
      <c r="J172" s="22">
        <f>SUBTOTAL(9,J169:J171)</f>
        <v>17800</v>
      </c>
      <c r="K172" s="22">
        <f aca="true" t="shared" si="71" ref="K172:R172">SUBTOTAL(9,K169:K171)</f>
        <v>18</v>
      </c>
      <c r="L172" s="22">
        <f t="shared" si="71"/>
        <v>11500</v>
      </c>
      <c r="M172" s="22">
        <f t="shared" si="71"/>
        <v>7500</v>
      </c>
      <c r="N172" s="22">
        <f t="shared" si="71"/>
        <v>7500</v>
      </c>
      <c r="O172" s="22">
        <f t="shared" si="71"/>
        <v>0</v>
      </c>
      <c r="P172" s="22">
        <f t="shared" si="71"/>
        <v>7496.27</v>
      </c>
      <c r="Q172" s="22">
        <f t="shared" si="71"/>
        <v>7496.27</v>
      </c>
      <c r="R172" s="22">
        <f t="shared" si="71"/>
        <v>0</v>
      </c>
      <c r="S172" s="23">
        <f t="shared" si="55"/>
        <v>99.95026666666668</v>
      </c>
      <c r="T172" s="6"/>
      <c r="U172" s="34"/>
      <c r="V172" s="9">
        <f>J172-M172</f>
        <v>10300</v>
      </c>
    </row>
    <row r="173" spans="1:22" ht="18.75" outlineLevel="3">
      <c r="A173" s="36"/>
      <c r="B173" s="3">
        <v>2310</v>
      </c>
      <c r="C173" s="4">
        <v>4040</v>
      </c>
      <c r="D173" s="5">
        <v>6121</v>
      </c>
      <c r="E173" s="5"/>
      <c r="F173" s="1">
        <v>5600</v>
      </c>
      <c r="G173" s="6" t="s">
        <v>740</v>
      </c>
      <c r="H173" s="11">
        <v>1996</v>
      </c>
      <c r="I173" s="11">
        <v>2002</v>
      </c>
      <c r="J173" s="7">
        <v>12479</v>
      </c>
      <c r="K173" s="7">
        <v>12479.2</v>
      </c>
      <c r="L173" s="7">
        <v>100</v>
      </c>
      <c r="M173" s="8">
        <f>+N173+O173</f>
        <v>0</v>
      </c>
      <c r="N173" s="7"/>
      <c r="O173" s="7"/>
      <c r="P173" s="8">
        <f>+Q173+R173</f>
        <v>0</v>
      </c>
      <c r="Q173" s="7"/>
      <c r="R173" s="7"/>
      <c r="S173" s="20">
        <f t="shared" si="55"/>
        <v>0</v>
      </c>
      <c r="T173" s="6" t="s">
        <v>98</v>
      </c>
      <c r="U173" s="34" t="s">
        <v>736</v>
      </c>
      <c r="V173" s="9"/>
    </row>
    <row r="174" spans="1:22" ht="18.75" outlineLevel="2">
      <c r="A174" s="36"/>
      <c r="B174" s="3"/>
      <c r="C174" s="35" t="s">
        <v>628</v>
      </c>
      <c r="D174" s="5"/>
      <c r="E174" s="5"/>
      <c r="F174" s="1"/>
      <c r="G174" s="6"/>
      <c r="H174" s="11"/>
      <c r="I174" s="11"/>
      <c r="J174" s="22">
        <f>SUBTOTAL(9,J173:J173)</f>
        <v>12479</v>
      </c>
      <c r="K174" s="22">
        <f aca="true" t="shared" si="72" ref="K174:R174">SUBTOTAL(9,K173:K173)</f>
        <v>12479.2</v>
      </c>
      <c r="L174" s="22">
        <f t="shared" si="72"/>
        <v>100</v>
      </c>
      <c r="M174" s="22">
        <f t="shared" si="72"/>
        <v>0</v>
      </c>
      <c r="N174" s="22">
        <f t="shared" si="72"/>
        <v>0</v>
      </c>
      <c r="O174" s="22">
        <f t="shared" si="72"/>
        <v>0</v>
      </c>
      <c r="P174" s="22">
        <f t="shared" si="72"/>
        <v>0</v>
      </c>
      <c r="Q174" s="22">
        <f t="shared" si="72"/>
        <v>0</v>
      </c>
      <c r="R174" s="22">
        <f t="shared" si="72"/>
        <v>0</v>
      </c>
      <c r="S174" s="23">
        <f t="shared" si="55"/>
        <v>0</v>
      </c>
      <c r="T174" s="6"/>
      <c r="U174" s="34"/>
      <c r="V174" s="9">
        <f>J174-M174</f>
        <v>12479</v>
      </c>
    </row>
    <row r="175" spans="1:22" ht="18.75" outlineLevel="3">
      <c r="A175" s="36"/>
      <c r="B175" s="3">
        <v>2310</v>
      </c>
      <c r="C175" s="4">
        <v>4052</v>
      </c>
      <c r="D175" s="5">
        <v>6121</v>
      </c>
      <c r="E175" s="5"/>
      <c r="F175" s="1">
        <v>5600</v>
      </c>
      <c r="G175" s="6" t="s">
        <v>629</v>
      </c>
      <c r="H175" s="11">
        <v>1996</v>
      </c>
      <c r="I175" s="11">
        <v>2004</v>
      </c>
      <c r="J175" s="7">
        <v>36788</v>
      </c>
      <c r="K175" s="7">
        <v>18788</v>
      </c>
      <c r="L175" s="7">
        <v>3600</v>
      </c>
      <c r="M175" s="8">
        <f>+N175+O175</f>
        <v>3600</v>
      </c>
      <c r="N175" s="7">
        <v>3600</v>
      </c>
      <c r="O175" s="7"/>
      <c r="P175" s="8">
        <f>+Q175+R175</f>
        <v>3600</v>
      </c>
      <c r="Q175" s="7">
        <v>3600</v>
      </c>
      <c r="R175" s="7"/>
      <c r="S175" s="20">
        <f t="shared" si="55"/>
        <v>100</v>
      </c>
      <c r="T175" s="6" t="s">
        <v>98</v>
      </c>
      <c r="U175" s="34" t="s">
        <v>736</v>
      </c>
      <c r="V175" s="9"/>
    </row>
    <row r="176" spans="1:22" ht="18.75" outlineLevel="2">
      <c r="A176" s="36"/>
      <c r="B176" s="3"/>
      <c r="C176" s="35" t="s">
        <v>630</v>
      </c>
      <c r="D176" s="5"/>
      <c r="E176" s="5"/>
      <c r="F176" s="1"/>
      <c r="G176" s="6"/>
      <c r="H176" s="11"/>
      <c r="I176" s="11"/>
      <c r="J176" s="22">
        <f>SUBTOTAL(9,J175:J175)</f>
        <v>36788</v>
      </c>
      <c r="K176" s="22">
        <f aca="true" t="shared" si="73" ref="K176:R176">SUBTOTAL(9,K175:K175)</f>
        <v>18788</v>
      </c>
      <c r="L176" s="22">
        <f t="shared" si="73"/>
        <v>3600</v>
      </c>
      <c r="M176" s="22">
        <f t="shared" si="73"/>
        <v>3600</v>
      </c>
      <c r="N176" s="22">
        <f t="shared" si="73"/>
        <v>3600</v>
      </c>
      <c r="O176" s="22">
        <f t="shared" si="73"/>
        <v>0</v>
      </c>
      <c r="P176" s="22">
        <f t="shared" si="73"/>
        <v>3600</v>
      </c>
      <c r="Q176" s="22">
        <f t="shared" si="73"/>
        <v>3600</v>
      </c>
      <c r="R176" s="22">
        <f t="shared" si="73"/>
        <v>0</v>
      </c>
      <c r="S176" s="23">
        <f t="shared" si="55"/>
        <v>100</v>
      </c>
      <c r="T176" s="6"/>
      <c r="U176" s="34"/>
      <c r="V176" s="9">
        <f>J176-M176</f>
        <v>33188</v>
      </c>
    </row>
    <row r="177" spans="1:22" ht="18.75" outlineLevel="3">
      <c r="A177" s="36"/>
      <c r="B177" s="3">
        <v>2310</v>
      </c>
      <c r="C177" s="4">
        <v>4077</v>
      </c>
      <c r="D177" s="5">
        <v>6121</v>
      </c>
      <c r="E177" s="5"/>
      <c r="F177" s="1">
        <v>5600</v>
      </c>
      <c r="G177" s="6" t="s">
        <v>741</v>
      </c>
      <c r="H177" s="11">
        <v>1997</v>
      </c>
      <c r="I177" s="11">
        <v>2002</v>
      </c>
      <c r="J177" s="7">
        <v>31606</v>
      </c>
      <c r="K177" s="7">
        <v>28756.4</v>
      </c>
      <c r="L177" s="7">
        <v>1244</v>
      </c>
      <c r="M177" s="8">
        <f>+N177+O177</f>
        <v>1971.73</v>
      </c>
      <c r="N177" s="7">
        <v>1971.73</v>
      </c>
      <c r="O177" s="7"/>
      <c r="P177" s="8">
        <f>+Q177+R177</f>
        <v>1971.4051</v>
      </c>
      <c r="Q177" s="7">
        <v>1971.4051</v>
      </c>
      <c r="R177" s="7"/>
      <c r="S177" s="20">
        <f t="shared" si="55"/>
        <v>99.98352208466676</v>
      </c>
      <c r="T177" s="6" t="s">
        <v>98</v>
      </c>
      <c r="U177" s="34" t="s">
        <v>736</v>
      </c>
      <c r="V177" s="9"/>
    </row>
    <row r="178" spans="1:22" ht="18.75" outlineLevel="3">
      <c r="A178" s="36"/>
      <c r="B178" s="3"/>
      <c r="C178" s="4">
        <v>4077</v>
      </c>
      <c r="D178" s="5">
        <v>6126</v>
      </c>
      <c r="E178" s="5"/>
      <c r="F178" s="1">
        <v>5600</v>
      </c>
      <c r="G178" s="6" t="s">
        <v>741</v>
      </c>
      <c r="H178" s="11"/>
      <c r="I178" s="11"/>
      <c r="J178" s="7"/>
      <c r="K178" s="7"/>
      <c r="L178" s="7"/>
      <c r="M178" s="8">
        <f>+N178+O178</f>
        <v>8.27</v>
      </c>
      <c r="N178" s="7">
        <v>8.27</v>
      </c>
      <c r="O178" s="7"/>
      <c r="P178" s="8">
        <f>+Q178+R178</f>
        <v>8.273</v>
      </c>
      <c r="Q178" s="7">
        <v>8.273</v>
      </c>
      <c r="R178" s="7"/>
      <c r="S178" s="20">
        <f t="shared" si="55"/>
        <v>100.03627569528417</v>
      </c>
      <c r="T178" s="6"/>
      <c r="U178" s="34"/>
      <c r="V178" s="9"/>
    </row>
    <row r="179" spans="1:22" ht="18.75" outlineLevel="2">
      <c r="A179" s="36"/>
      <c r="B179" s="3"/>
      <c r="C179" s="35" t="s">
        <v>631</v>
      </c>
      <c r="D179" s="5"/>
      <c r="E179" s="5"/>
      <c r="F179" s="1"/>
      <c r="G179" s="6"/>
      <c r="H179" s="11"/>
      <c r="I179" s="11"/>
      <c r="J179" s="22">
        <f>SUBTOTAL(9,J177:J178)</f>
        <v>31606</v>
      </c>
      <c r="K179" s="22">
        <f aca="true" t="shared" si="74" ref="K179:R179">SUBTOTAL(9,K177:K178)</f>
        <v>28756.4</v>
      </c>
      <c r="L179" s="22">
        <f t="shared" si="74"/>
        <v>1244</v>
      </c>
      <c r="M179" s="22">
        <f t="shared" si="74"/>
        <v>1980</v>
      </c>
      <c r="N179" s="22">
        <f t="shared" si="74"/>
        <v>1980</v>
      </c>
      <c r="O179" s="22">
        <f t="shared" si="74"/>
        <v>0</v>
      </c>
      <c r="P179" s="22">
        <f t="shared" si="74"/>
        <v>1979.6780999999999</v>
      </c>
      <c r="Q179" s="22">
        <f t="shared" si="74"/>
        <v>1979.6780999999999</v>
      </c>
      <c r="R179" s="22">
        <f t="shared" si="74"/>
        <v>0</v>
      </c>
      <c r="S179" s="23">
        <f t="shared" si="55"/>
        <v>99.98374242424242</v>
      </c>
      <c r="T179" s="6"/>
      <c r="U179" s="34"/>
      <c r="V179" s="9">
        <f>J179-M179</f>
        <v>29626</v>
      </c>
    </row>
    <row r="180" spans="1:22" ht="18.75" outlineLevel="3">
      <c r="A180" s="36"/>
      <c r="B180" s="3">
        <v>2310</v>
      </c>
      <c r="C180" s="4">
        <v>4131</v>
      </c>
      <c r="D180" s="5">
        <v>6121</v>
      </c>
      <c r="E180" s="5"/>
      <c r="F180" s="1">
        <v>5600</v>
      </c>
      <c r="G180" s="6" t="s">
        <v>742</v>
      </c>
      <c r="H180" s="11">
        <v>2001</v>
      </c>
      <c r="I180" s="11">
        <v>2002</v>
      </c>
      <c r="J180" s="7">
        <v>2283</v>
      </c>
      <c r="K180" s="7">
        <v>139.3</v>
      </c>
      <c r="L180" s="7">
        <v>2700</v>
      </c>
      <c r="M180" s="8">
        <f>+N180+O180</f>
        <v>2143</v>
      </c>
      <c r="N180" s="7">
        <v>2143</v>
      </c>
      <c r="O180" s="7"/>
      <c r="P180" s="8">
        <f>+Q180+R180</f>
        <v>2142.166</v>
      </c>
      <c r="Q180" s="7">
        <v>2142.166</v>
      </c>
      <c r="R180" s="7"/>
      <c r="S180" s="20">
        <f t="shared" si="55"/>
        <v>99.96108259449372</v>
      </c>
      <c r="T180" s="6" t="s">
        <v>98</v>
      </c>
      <c r="U180" s="34" t="s">
        <v>736</v>
      </c>
      <c r="V180" s="9"/>
    </row>
    <row r="181" spans="1:22" ht="18.75" outlineLevel="2">
      <c r="A181" s="36"/>
      <c r="B181" s="3"/>
      <c r="C181" s="35" t="s">
        <v>632</v>
      </c>
      <c r="D181" s="5"/>
      <c r="E181" s="5"/>
      <c r="F181" s="1"/>
      <c r="G181" s="6"/>
      <c r="H181" s="11"/>
      <c r="I181" s="11"/>
      <c r="J181" s="22">
        <f>SUBTOTAL(9,J180:J180)</f>
        <v>2283</v>
      </c>
      <c r="K181" s="22">
        <f aca="true" t="shared" si="75" ref="K181:R181">SUBTOTAL(9,K180:K180)</f>
        <v>139.3</v>
      </c>
      <c r="L181" s="22">
        <f t="shared" si="75"/>
        <v>2700</v>
      </c>
      <c r="M181" s="22">
        <f t="shared" si="75"/>
        <v>2143</v>
      </c>
      <c r="N181" s="22">
        <f t="shared" si="75"/>
        <v>2143</v>
      </c>
      <c r="O181" s="22">
        <f t="shared" si="75"/>
        <v>0</v>
      </c>
      <c r="P181" s="22">
        <f t="shared" si="75"/>
        <v>2142.166</v>
      </c>
      <c r="Q181" s="22">
        <f t="shared" si="75"/>
        <v>2142.166</v>
      </c>
      <c r="R181" s="22">
        <f t="shared" si="75"/>
        <v>0</v>
      </c>
      <c r="S181" s="23">
        <f t="shared" si="55"/>
        <v>99.96108259449372</v>
      </c>
      <c r="T181" s="6"/>
      <c r="U181" s="34"/>
      <c r="V181" s="9">
        <f>J181-M181</f>
        <v>140</v>
      </c>
    </row>
    <row r="182" spans="1:22" s="12" customFormat="1" ht="18.75" outlineLevel="3">
      <c r="A182" s="36"/>
      <c r="B182" s="3">
        <v>2310</v>
      </c>
      <c r="C182" s="4">
        <v>4188</v>
      </c>
      <c r="D182" s="5">
        <v>6121</v>
      </c>
      <c r="E182" s="5"/>
      <c r="F182" s="1">
        <v>5600</v>
      </c>
      <c r="G182" s="6" t="s">
        <v>743</v>
      </c>
      <c r="H182" s="11">
        <v>2001</v>
      </c>
      <c r="I182" s="11">
        <v>2002</v>
      </c>
      <c r="J182" s="7">
        <v>2353</v>
      </c>
      <c r="K182" s="7">
        <v>770</v>
      </c>
      <c r="L182" s="7">
        <v>1810</v>
      </c>
      <c r="M182" s="8">
        <f>+N182+O182</f>
        <v>1583</v>
      </c>
      <c r="N182" s="7">
        <v>1583</v>
      </c>
      <c r="O182" s="7"/>
      <c r="P182" s="8">
        <f>+Q182+R182</f>
        <v>1582.062</v>
      </c>
      <c r="Q182" s="7">
        <v>1582.062</v>
      </c>
      <c r="R182" s="7"/>
      <c r="S182" s="20">
        <f t="shared" si="55"/>
        <v>99.94074542008843</v>
      </c>
      <c r="T182" s="6" t="s">
        <v>98</v>
      </c>
      <c r="U182" s="34" t="s">
        <v>736</v>
      </c>
      <c r="V182" s="9"/>
    </row>
    <row r="183" spans="1:22" s="12" customFormat="1" ht="18.75" outlineLevel="2">
      <c r="A183" s="36"/>
      <c r="B183" s="3"/>
      <c r="C183" s="35" t="s">
        <v>633</v>
      </c>
      <c r="D183" s="5"/>
      <c r="E183" s="5"/>
      <c r="F183" s="1"/>
      <c r="G183" s="6"/>
      <c r="H183" s="11"/>
      <c r="I183" s="11"/>
      <c r="J183" s="22">
        <f>SUBTOTAL(9,J182:J182)</f>
        <v>2353</v>
      </c>
      <c r="K183" s="22">
        <f aca="true" t="shared" si="76" ref="K183:R183">SUBTOTAL(9,K182:K182)</f>
        <v>770</v>
      </c>
      <c r="L183" s="22">
        <f t="shared" si="76"/>
        <v>1810</v>
      </c>
      <c r="M183" s="22">
        <f t="shared" si="76"/>
        <v>1583</v>
      </c>
      <c r="N183" s="22">
        <f t="shared" si="76"/>
        <v>1583</v>
      </c>
      <c r="O183" s="22">
        <f t="shared" si="76"/>
        <v>0</v>
      </c>
      <c r="P183" s="22">
        <f t="shared" si="76"/>
        <v>1582.062</v>
      </c>
      <c r="Q183" s="22">
        <f t="shared" si="76"/>
        <v>1582.062</v>
      </c>
      <c r="R183" s="22">
        <f t="shared" si="76"/>
        <v>0</v>
      </c>
      <c r="S183" s="23">
        <f t="shared" si="55"/>
        <v>99.94074542008843</v>
      </c>
      <c r="T183" s="6"/>
      <c r="U183" s="34"/>
      <c r="V183" s="9">
        <f>J183-M183</f>
        <v>770</v>
      </c>
    </row>
    <row r="184" spans="1:22" s="12" customFormat="1" ht="18.75" outlineLevel="3">
      <c r="A184" s="36"/>
      <c r="B184" s="3">
        <v>2310</v>
      </c>
      <c r="C184" s="4">
        <v>4193</v>
      </c>
      <c r="D184" s="5">
        <v>6121</v>
      </c>
      <c r="E184" s="5"/>
      <c r="F184" s="1">
        <v>5600</v>
      </c>
      <c r="G184" s="6" t="s">
        <v>634</v>
      </c>
      <c r="H184" s="11">
        <v>1998</v>
      </c>
      <c r="I184" s="11">
        <v>2005</v>
      </c>
      <c r="J184" s="7">
        <v>85000</v>
      </c>
      <c r="K184" s="7">
        <v>1089.8</v>
      </c>
      <c r="L184" s="7">
        <v>1000</v>
      </c>
      <c r="M184" s="8">
        <f>+N184+O184</f>
        <v>10</v>
      </c>
      <c r="N184" s="7">
        <v>10</v>
      </c>
      <c r="O184" s="7"/>
      <c r="P184" s="8">
        <f>+Q184+R184</f>
        <v>0</v>
      </c>
      <c r="Q184" s="7"/>
      <c r="R184" s="7"/>
      <c r="S184" s="20">
        <f t="shared" si="55"/>
        <v>0</v>
      </c>
      <c r="T184" s="6" t="s">
        <v>98</v>
      </c>
      <c r="U184" s="34" t="s">
        <v>736</v>
      </c>
      <c r="V184" s="9"/>
    </row>
    <row r="185" spans="1:22" s="12" customFormat="1" ht="18.75" outlineLevel="2">
      <c r="A185" s="36"/>
      <c r="B185" s="3"/>
      <c r="C185" s="35" t="s">
        <v>635</v>
      </c>
      <c r="D185" s="5"/>
      <c r="E185" s="5"/>
      <c r="F185" s="1"/>
      <c r="G185" s="6"/>
      <c r="H185" s="11"/>
      <c r="I185" s="11"/>
      <c r="J185" s="22">
        <f>SUBTOTAL(9,J184:J184)</f>
        <v>85000</v>
      </c>
      <c r="K185" s="22">
        <f aca="true" t="shared" si="77" ref="K185:R185">SUBTOTAL(9,K184:K184)</f>
        <v>1089.8</v>
      </c>
      <c r="L185" s="22">
        <f t="shared" si="77"/>
        <v>1000</v>
      </c>
      <c r="M185" s="22">
        <f t="shared" si="77"/>
        <v>10</v>
      </c>
      <c r="N185" s="22">
        <f t="shared" si="77"/>
        <v>10</v>
      </c>
      <c r="O185" s="22">
        <f t="shared" si="77"/>
        <v>0</v>
      </c>
      <c r="P185" s="22">
        <f t="shared" si="77"/>
        <v>0</v>
      </c>
      <c r="Q185" s="22">
        <f t="shared" si="77"/>
        <v>0</v>
      </c>
      <c r="R185" s="22">
        <f t="shared" si="77"/>
        <v>0</v>
      </c>
      <c r="S185" s="23">
        <f t="shared" si="55"/>
        <v>0</v>
      </c>
      <c r="T185" s="6"/>
      <c r="U185" s="34"/>
      <c r="V185" s="9">
        <f>J185-M185</f>
        <v>84990</v>
      </c>
    </row>
    <row r="186" spans="1:22" ht="18.75" outlineLevel="3">
      <c r="A186" s="36"/>
      <c r="B186" s="3">
        <v>2310</v>
      </c>
      <c r="C186" s="4">
        <v>4379</v>
      </c>
      <c r="D186" s="5">
        <v>6121</v>
      </c>
      <c r="E186" s="5"/>
      <c r="F186" s="1">
        <v>5600</v>
      </c>
      <c r="G186" s="6" t="s">
        <v>744</v>
      </c>
      <c r="H186" s="11">
        <v>2000</v>
      </c>
      <c r="I186" s="11">
        <v>2002</v>
      </c>
      <c r="J186" s="7">
        <v>777</v>
      </c>
      <c r="K186" s="7">
        <v>87</v>
      </c>
      <c r="L186" s="7">
        <v>613</v>
      </c>
      <c r="M186" s="8">
        <f>+N186+O186</f>
        <v>686.88</v>
      </c>
      <c r="N186" s="7">
        <v>686.88</v>
      </c>
      <c r="O186" s="7"/>
      <c r="P186" s="8">
        <f>+Q186+R186</f>
        <v>686.017</v>
      </c>
      <c r="Q186" s="7">
        <v>686.017</v>
      </c>
      <c r="R186" s="7"/>
      <c r="S186" s="20">
        <f t="shared" si="55"/>
        <v>99.87435942231541</v>
      </c>
      <c r="T186" s="6" t="s">
        <v>98</v>
      </c>
      <c r="U186" s="34" t="s">
        <v>736</v>
      </c>
      <c r="V186" s="9"/>
    </row>
    <row r="187" spans="1:22" ht="18.75" outlineLevel="3">
      <c r="A187" s="36"/>
      <c r="B187" s="3"/>
      <c r="C187" s="4">
        <v>4379</v>
      </c>
      <c r="D187" s="5">
        <v>6126</v>
      </c>
      <c r="E187" s="5"/>
      <c r="F187" s="1">
        <v>5600</v>
      </c>
      <c r="G187" s="6" t="s">
        <v>744</v>
      </c>
      <c r="H187" s="11"/>
      <c r="I187" s="11"/>
      <c r="J187" s="7"/>
      <c r="K187" s="7"/>
      <c r="L187" s="7"/>
      <c r="M187" s="8">
        <f>+N187+O187</f>
        <v>3.12</v>
      </c>
      <c r="N187" s="7">
        <v>3.12</v>
      </c>
      <c r="O187" s="7"/>
      <c r="P187" s="8">
        <f>+Q187+R187</f>
        <v>3.117</v>
      </c>
      <c r="Q187" s="7">
        <v>3.117</v>
      </c>
      <c r="R187" s="7"/>
      <c r="S187" s="20">
        <f t="shared" si="55"/>
        <v>99.90384615384616</v>
      </c>
      <c r="T187" s="6"/>
      <c r="U187" s="34"/>
      <c r="V187" s="9"/>
    </row>
    <row r="188" spans="1:22" ht="18.75" outlineLevel="2">
      <c r="A188" s="36"/>
      <c r="B188" s="3"/>
      <c r="C188" s="35" t="s">
        <v>636</v>
      </c>
      <c r="D188" s="5"/>
      <c r="E188" s="5"/>
      <c r="F188" s="1"/>
      <c r="G188" s="6"/>
      <c r="H188" s="11"/>
      <c r="I188" s="11"/>
      <c r="J188" s="22">
        <f>SUBTOTAL(9,J186:J187)</f>
        <v>777</v>
      </c>
      <c r="K188" s="22">
        <f aca="true" t="shared" si="78" ref="K188:R188">SUBTOTAL(9,K186:K187)</f>
        <v>87</v>
      </c>
      <c r="L188" s="22">
        <f t="shared" si="78"/>
        <v>613</v>
      </c>
      <c r="M188" s="22">
        <f t="shared" si="78"/>
        <v>690</v>
      </c>
      <c r="N188" s="22">
        <f t="shared" si="78"/>
        <v>690</v>
      </c>
      <c r="O188" s="22">
        <f t="shared" si="78"/>
        <v>0</v>
      </c>
      <c r="P188" s="22">
        <f t="shared" si="78"/>
        <v>689.134</v>
      </c>
      <c r="Q188" s="22">
        <f t="shared" si="78"/>
        <v>689.134</v>
      </c>
      <c r="R188" s="22">
        <f t="shared" si="78"/>
        <v>0</v>
      </c>
      <c r="S188" s="23">
        <f t="shared" si="55"/>
        <v>99.87449275362319</v>
      </c>
      <c r="T188" s="6"/>
      <c r="U188" s="34"/>
      <c r="V188" s="9">
        <f>J188-M188</f>
        <v>87</v>
      </c>
    </row>
    <row r="189" spans="1:22" ht="18.75" outlineLevel="3">
      <c r="A189" s="36"/>
      <c r="B189" s="3">
        <v>2310</v>
      </c>
      <c r="C189" s="4">
        <v>4445</v>
      </c>
      <c r="D189" s="5">
        <v>6121</v>
      </c>
      <c r="E189" s="5"/>
      <c r="F189" s="1">
        <v>5600</v>
      </c>
      <c r="G189" s="6" t="s">
        <v>745</v>
      </c>
      <c r="H189" s="11">
        <v>2001</v>
      </c>
      <c r="I189" s="11">
        <v>2002</v>
      </c>
      <c r="J189" s="7">
        <v>2149</v>
      </c>
      <c r="K189" s="7">
        <v>127.1</v>
      </c>
      <c r="L189" s="7">
        <v>1230</v>
      </c>
      <c r="M189" s="8">
        <f>+N189+O189</f>
        <v>2021</v>
      </c>
      <c r="N189" s="7">
        <v>2021</v>
      </c>
      <c r="O189" s="7"/>
      <c r="P189" s="8">
        <f>+Q189+R189</f>
        <v>2018.088</v>
      </c>
      <c r="Q189" s="7">
        <v>2018.088</v>
      </c>
      <c r="R189" s="7"/>
      <c r="S189" s="20">
        <f t="shared" si="55"/>
        <v>99.85591291439881</v>
      </c>
      <c r="T189" s="6" t="s">
        <v>98</v>
      </c>
      <c r="U189" s="34" t="s">
        <v>736</v>
      </c>
      <c r="V189" s="9"/>
    </row>
    <row r="190" spans="1:22" ht="18.75" outlineLevel="2">
      <c r="A190" s="36"/>
      <c r="B190" s="3"/>
      <c r="C190" s="35" t="s">
        <v>637</v>
      </c>
      <c r="D190" s="5"/>
      <c r="E190" s="5"/>
      <c r="F190" s="1"/>
      <c r="G190" s="6"/>
      <c r="H190" s="11"/>
      <c r="I190" s="11"/>
      <c r="J190" s="22">
        <f>SUBTOTAL(9,J189:J189)</f>
        <v>2149</v>
      </c>
      <c r="K190" s="22">
        <f aca="true" t="shared" si="79" ref="K190:R190">SUBTOTAL(9,K189:K189)</f>
        <v>127.1</v>
      </c>
      <c r="L190" s="22">
        <f t="shared" si="79"/>
        <v>1230</v>
      </c>
      <c r="M190" s="22">
        <f t="shared" si="79"/>
        <v>2021</v>
      </c>
      <c r="N190" s="22">
        <f t="shared" si="79"/>
        <v>2021</v>
      </c>
      <c r="O190" s="22">
        <f t="shared" si="79"/>
        <v>0</v>
      </c>
      <c r="P190" s="22">
        <f t="shared" si="79"/>
        <v>2018.088</v>
      </c>
      <c r="Q190" s="22">
        <f t="shared" si="79"/>
        <v>2018.088</v>
      </c>
      <c r="R190" s="22">
        <f t="shared" si="79"/>
        <v>0</v>
      </c>
      <c r="S190" s="23">
        <f t="shared" si="55"/>
        <v>99.85591291439881</v>
      </c>
      <c r="T190" s="6"/>
      <c r="U190" s="34"/>
      <c r="V190" s="9">
        <f>J190-M190</f>
        <v>128</v>
      </c>
    </row>
    <row r="191" spans="1:22" ht="18.75" outlineLevel="3">
      <c r="A191" s="36"/>
      <c r="B191" s="3">
        <v>2310</v>
      </c>
      <c r="C191" s="4">
        <v>4446</v>
      </c>
      <c r="D191" s="5">
        <v>6121</v>
      </c>
      <c r="E191" s="5"/>
      <c r="F191" s="1">
        <v>5600</v>
      </c>
      <c r="G191" s="6" t="s">
        <v>638</v>
      </c>
      <c r="H191" s="11">
        <v>2001</v>
      </c>
      <c r="I191" s="11">
        <v>2003</v>
      </c>
      <c r="J191" s="7">
        <v>7650</v>
      </c>
      <c r="K191" s="7">
        <v>244.5</v>
      </c>
      <c r="L191" s="7">
        <v>4245</v>
      </c>
      <c r="M191" s="8">
        <f>+N191+O191</f>
        <v>2197.22</v>
      </c>
      <c r="N191" s="7">
        <v>2197.22</v>
      </c>
      <c r="O191" s="7"/>
      <c r="P191" s="8">
        <f>+Q191+R191</f>
        <v>2186.651</v>
      </c>
      <c r="Q191" s="7">
        <v>2186.651</v>
      </c>
      <c r="R191" s="7"/>
      <c r="S191" s="20">
        <f t="shared" si="55"/>
        <v>99.51898307861752</v>
      </c>
      <c r="T191" s="6" t="s">
        <v>98</v>
      </c>
      <c r="U191" s="34" t="s">
        <v>736</v>
      </c>
      <c r="V191" s="9"/>
    </row>
    <row r="192" spans="1:22" ht="18.75" outlineLevel="3">
      <c r="A192" s="36"/>
      <c r="B192" s="3"/>
      <c r="C192" s="4">
        <v>4446</v>
      </c>
      <c r="D192" s="5">
        <v>6126</v>
      </c>
      <c r="E192" s="5"/>
      <c r="F192" s="1">
        <v>5600</v>
      </c>
      <c r="G192" s="6" t="s">
        <v>638</v>
      </c>
      <c r="H192" s="11"/>
      <c r="I192" s="11"/>
      <c r="J192" s="7"/>
      <c r="K192" s="7"/>
      <c r="L192" s="7"/>
      <c r="M192" s="8">
        <f>+N192+O192</f>
        <v>22.79</v>
      </c>
      <c r="N192" s="7">
        <v>22.79</v>
      </c>
      <c r="O192" s="7"/>
      <c r="P192" s="8">
        <f>+Q192+R192</f>
        <v>22.785</v>
      </c>
      <c r="Q192" s="7">
        <v>22.785</v>
      </c>
      <c r="R192" s="7"/>
      <c r="S192" s="20">
        <f t="shared" si="55"/>
        <v>99.97806055287407</v>
      </c>
      <c r="T192" s="6"/>
      <c r="U192" s="34"/>
      <c r="V192" s="9"/>
    </row>
    <row r="193" spans="1:22" ht="18.75" outlineLevel="2">
      <c r="A193" s="36"/>
      <c r="B193" s="3"/>
      <c r="C193" s="35" t="s">
        <v>639</v>
      </c>
      <c r="D193" s="5"/>
      <c r="E193" s="5"/>
      <c r="F193" s="1"/>
      <c r="G193" s="6"/>
      <c r="H193" s="11"/>
      <c r="I193" s="11"/>
      <c r="J193" s="22">
        <f>SUBTOTAL(9,J191:J192)</f>
        <v>7650</v>
      </c>
      <c r="K193" s="22">
        <f aca="true" t="shared" si="80" ref="K193:R193">SUBTOTAL(9,K191:K192)</f>
        <v>244.5</v>
      </c>
      <c r="L193" s="22">
        <f t="shared" si="80"/>
        <v>4245</v>
      </c>
      <c r="M193" s="22">
        <f t="shared" si="80"/>
        <v>2220.0099999999998</v>
      </c>
      <c r="N193" s="22">
        <f t="shared" si="80"/>
        <v>2220.0099999999998</v>
      </c>
      <c r="O193" s="22">
        <f t="shared" si="80"/>
        <v>0</v>
      </c>
      <c r="P193" s="22">
        <f t="shared" si="80"/>
        <v>2209.4359999999997</v>
      </c>
      <c r="Q193" s="22">
        <f t="shared" si="80"/>
        <v>2209.4359999999997</v>
      </c>
      <c r="R193" s="22">
        <f t="shared" si="80"/>
        <v>0</v>
      </c>
      <c r="S193" s="23">
        <f t="shared" si="55"/>
        <v>99.52369583920793</v>
      </c>
      <c r="T193" s="6"/>
      <c r="U193" s="34"/>
      <c r="V193" s="9">
        <f>J193-M193</f>
        <v>5429.99</v>
      </c>
    </row>
    <row r="194" spans="1:22" ht="18.75" outlineLevel="3">
      <c r="A194" s="36"/>
      <c r="B194" s="3">
        <v>2310</v>
      </c>
      <c r="C194" s="4">
        <v>4448</v>
      </c>
      <c r="D194" s="5">
        <v>6121</v>
      </c>
      <c r="E194" s="5"/>
      <c r="F194" s="1">
        <v>5600</v>
      </c>
      <c r="G194" s="6" t="s">
        <v>402</v>
      </c>
      <c r="H194" s="11">
        <v>2001</v>
      </c>
      <c r="I194" s="11">
        <v>2003</v>
      </c>
      <c r="J194" s="7">
        <v>18523</v>
      </c>
      <c r="K194" s="7">
        <v>94.8</v>
      </c>
      <c r="L194" s="7">
        <v>1000</v>
      </c>
      <c r="M194" s="8">
        <f>+N194+O194</f>
        <v>10</v>
      </c>
      <c r="N194" s="7">
        <v>10</v>
      </c>
      <c r="O194" s="7"/>
      <c r="P194" s="8">
        <f>+Q194+R194</f>
        <v>0.696</v>
      </c>
      <c r="Q194" s="7">
        <v>0.696</v>
      </c>
      <c r="R194" s="7"/>
      <c r="S194" s="20">
        <f t="shared" si="55"/>
        <v>6.959999999999999</v>
      </c>
      <c r="T194" s="6" t="s">
        <v>98</v>
      </c>
      <c r="U194" s="34" t="s">
        <v>736</v>
      </c>
      <c r="V194" s="9"/>
    </row>
    <row r="195" spans="1:22" ht="18.75" outlineLevel="2">
      <c r="A195" s="36"/>
      <c r="B195" s="3"/>
      <c r="C195" s="35" t="s">
        <v>499</v>
      </c>
      <c r="D195" s="5"/>
      <c r="E195" s="5"/>
      <c r="F195" s="1"/>
      <c r="G195" s="6"/>
      <c r="H195" s="11"/>
      <c r="I195" s="11"/>
      <c r="J195" s="22">
        <f>SUBTOTAL(9,J194:J194)</f>
        <v>18523</v>
      </c>
      <c r="K195" s="22">
        <f aca="true" t="shared" si="81" ref="K195:R195">SUBTOTAL(9,K194:K194)</f>
        <v>94.8</v>
      </c>
      <c r="L195" s="22">
        <f t="shared" si="81"/>
        <v>1000</v>
      </c>
      <c r="M195" s="22">
        <f t="shared" si="81"/>
        <v>10</v>
      </c>
      <c r="N195" s="22">
        <f t="shared" si="81"/>
        <v>10</v>
      </c>
      <c r="O195" s="22">
        <f t="shared" si="81"/>
        <v>0</v>
      </c>
      <c r="P195" s="22">
        <f t="shared" si="81"/>
        <v>0.696</v>
      </c>
      <c r="Q195" s="22">
        <f t="shared" si="81"/>
        <v>0.696</v>
      </c>
      <c r="R195" s="22">
        <f t="shared" si="81"/>
        <v>0</v>
      </c>
      <c r="S195" s="23">
        <f t="shared" si="55"/>
        <v>6.959999999999999</v>
      </c>
      <c r="T195" s="6"/>
      <c r="U195" s="34"/>
      <c r="V195" s="9">
        <f>J195-M195</f>
        <v>18513</v>
      </c>
    </row>
    <row r="196" spans="1:22" ht="18.75" outlineLevel="3">
      <c r="A196" s="36"/>
      <c r="B196" s="3">
        <v>2310</v>
      </c>
      <c r="C196" s="4">
        <v>4449</v>
      </c>
      <c r="D196" s="5">
        <v>6121</v>
      </c>
      <c r="E196" s="5"/>
      <c r="F196" s="1">
        <v>5600</v>
      </c>
      <c r="G196" s="6" t="s">
        <v>500</v>
      </c>
      <c r="H196" s="11">
        <v>2001</v>
      </c>
      <c r="I196" s="11">
        <v>2002</v>
      </c>
      <c r="J196" s="7">
        <v>32000</v>
      </c>
      <c r="K196" s="7">
        <v>10473.7</v>
      </c>
      <c r="L196" s="7">
        <v>21500</v>
      </c>
      <c r="M196" s="8">
        <f>+N196+O196</f>
        <v>21526</v>
      </c>
      <c r="N196" s="7">
        <v>21526</v>
      </c>
      <c r="O196" s="7"/>
      <c r="P196" s="8">
        <f>+Q196+R196</f>
        <v>21387.0952</v>
      </c>
      <c r="Q196" s="7">
        <v>21387.0952</v>
      </c>
      <c r="R196" s="7"/>
      <c r="S196" s="20">
        <f t="shared" si="55"/>
        <v>99.35471151166033</v>
      </c>
      <c r="T196" s="6" t="s">
        <v>98</v>
      </c>
      <c r="U196" s="34" t="s">
        <v>736</v>
      </c>
      <c r="V196" s="9"/>
    </row>
    <row r="197" spans="1:22" ht="18.75" outlineLevel="2">
      <c r="A197" s="36"/>
      <c r="B197" s="3"/>
      <c r="C197" s="35" t="s">
        <v>501</v>
      </c>
      <c r="D197" s="5"/>
      <c r="E197" s="5"/>
      <c r="F197" s="1"/>
      <c r="G197" s="6"/>
      <c r="H197" s="11"/>
      <c r="I197" s="11"/>
      <c r="J197" s="22">
        <f>SUBTOTAL(9,J196:J196)</f>
        <v>32000</v>
      </c>
      <c r="K197" s="22">
        <f aca="true" t="shared" si="82" ref="K197:R197">SUBTOTAL(9,K196:K196)</f>
        <v>10473.7</v>
      </c>
      <c r="L197" s="22">
        <f t="shared" si="82"/>
        <v>21500</v>
      </c>
      <c r="M197" s="22">
        <f t="shared" si="82"/>
        <v>21526</v>
      </c>
      <c r="N197" s="22">
        <f t="shared" si="82"/>
        <v>21526</v>
      </c>
      <c r="O197" s="22">
        <f t="shared" si="82"/>
        <v>0</v>
      </c>
      <c r="P197" s="22">
        <f t="shared" si="82"/>
        <v>21387.0952</v>
      </c>
      <c r="Q197" s="22">
        <f t="shared" si="82"/>
        <v>21387.0952</v>
      </c>
      <c r="R197" s="22">
        <f t="shared" si="82"/>
        <v>0</v>
      </c>
      <c r="S197" s="23">
        <f t="shared" si="55"/>
        <v>99.35471151166033</v>
      </c>
      <c r="T197" s="6"/>
      <c r="U197" s="34"/>
      <c r="V197" s="9">
        <f>J197-M197</f>
        <v>10474</v>
      </c>
    </row>
    <row r="198" spans="1:22" ht="18.75" outlineLevel="3">
      <c r="A198" s="36"/>
      <c r="B198" s="3">
        <v>2310</v>
      </c>
      <c r="C198" s="4">
        <v>4460</v>
      </c>
      <c r="D198" s="5">
        <v>6126</v>
      </c>
      <c r="E198" s="5"/>
      <c r="F198" s="1">
        <v>5600</v>
      </c>
      <c r="G198" s="6" t="s">
        <v>672</v>
      </c>
      <c r="H198" s="11">
        <v>2002</v>
      </c>
      <c r="I198" s="11">
        <v>2004</v>
      </c>
      <c r="J198" s="7">
        <v>15300</v>
      </c>
      <c r="K198" s="7"/>
      <c r="L198" s="7">
        <v>100</v>
      </c>
      <c r="M198" s="8">
        <f>+N198+O198</f>
        <v>300</v>
      </c>
      <c r="N198" s="7">
        <v>300</v>
      </c>
      <c r="O198" s="7"/>
      <c r="P198" s="8">
        <f>+Q198+R198</f>
        <v>82.425</v>
      </c>
      <c r="Q198" s="7">
        <v>82.425</v>
      </c>
      <c r="R198" s="7"/>
      <c r="S198" s="20">
        <f t="shared" si="55"/>
        <v>27.474999999999998</v>
      </c>
      <c r="T198" s="6" t="s">
        <v>94</v>
      </c>
      <c r="U198" s="34" t="s">
        <v>736</v>
      </c>
      <c r="V198" s="9"/>
    </row>
    <row r="199" spans="1:22" ht="18.75" outlineLevel="2">
      <c r="A199" s="36"/>
      <c r="B199" s="3"/>
      <c r="C199" s="35" t="s">
        <v>502</v>
      </c>
      <c r="D199" s="5"/>
      <c r="E199" s="5"/>
      <c r="F199" s="1"/>
      <c r="G199" s="6"/>
      <c r="H199" s="11"/>
      <c r="I199" s="11"/>
      <c r="J199" s="22">
        <f>SUBTOTAL(9,J198:J198)</f>
        <v>15300</v>
      </c>
      <c r="K199" s="22">
        <f aca="true" t="shared" si="83" ref="K199:R199">SUBTOTAL(9,K198:K198)</f>
        <v>0</v>
      </c>
      <c r="L199" s="22">
        <f t="shared" si="83"/>
        <v>100</v>
      </c>
      <c r="M199" s="22">
        <f t="shared" si="83"/>
        <v>300</v>
      </c>
      <c r="N199" s="22">
        <f t="shared" si="83"/>
        <v>300</v>
      </c>
      <c r="O199" s="22">
        <f t="shared" si="83"/>
        <v>0</v>
      </c>
      <c r="P199" s="22">
        <f t="shared" si="83"/>
        <v>82.425</v>
      </c>
      <c r="Q199" s="22">
        <f t="shared" si="83"/>
        <v>82.425</v>
      </c>
      <c r="R199" s="22">
        <f t="shared" si="83"/>
        <v>0</v>
      </c>
      <c r="S199" s="23">
        <f t="shared" si="55"/>
        <v>27.474999999999998</v>
      </c>
      <c r="T199" s="6"/>
      <c r="U199" s="34"/>
      <c r="V199" s="9">
        <f>J199-M199</f>
        <v>15000</v>
      </c>
    </row>
    <row r="200" spans="1:22" ht="18.75" outlineLevel="3">
      <c r="A200" s="36"/>
      <c r="B200" s="3">
        <v>2310</v>
      </c>
      <c r="C200" s="4">
        <v>4466</v>
      </c>
      <c r="D200" s="5">
        <v>6121</v>
      </c>
      <c r="E200" s="5"/>
      <c r="F200" s="1">
        <v>5600</v>
      </c>
      <c r="G200" s="6" t="s">
        <v>746</v>
      </c>
      <c r="H200" s="11">
        <v>2001</v>
      </c>
      <c r="I200" s="11">
        <v>2002</v>
      </c>
      <c r="J200" s="7">
        <v>570</v>
      </c>
      <c r="K200" s="7">
        <v>24.3</v>
      </c>
      <c r="L200" s="7">
        <v>455</v>
      </c>
      <c r="M200" s="8">
        <f>+N200+O200</f>
        <v>545</v>
      </c>
      <c r="N200" s="7">
        <v>545</v>
      </c>
      <c r="O200" s="7"/>
      <c r="P200" s="8">
        <f>+Q200+R200</f>
        <v>535.743</v>
      </c>
      <c r="Q200" s="7">
        <v>535.743</v>
      </c>
      <c r="R200" s="7"/>
      <c r="S200" s="20">
        <f t="shared" si="55"/>
        <v>98.30146788990827</v>
      </c>
      <c r="T200" s="6" t="s">
        <v>98</v>
      </c>
      <c r="U200" s="34" t="s">
        <v>736</v>
      </c>
      <c r="V200" s="9"/>
    </row>
    <row r="201" spans="1:22" ht="18.75" outlineLevel="2">
      <c r="A201" s="36"/>
      <c r="B201" s="3"/>
      <c r="C201" s="35" t="s">
        <v>503</v>
      </c>
      <c r="D201" s="5"/>
      <c r="E201" s="5"/>
      <c r="F201" s="1"/>
      <c r="G201" s="6"/>
      <c r="H201" s="11"/>
      <c r="I201" s="11"/>
      <c r="J201" s="22">
        <f>SUBTOTAL(9,J200:J200)</f>
        <v>570</v>
      </c>
      <c r="K201" s="22">
        <f aca="true" t="shared" si="84" ref="K201:R201">SUBTOTAL(9,K200:K200)</f>
        <v>24.3</v>
      </c>
      <c r="L201" s="22">
        <f t="shared" si="84"/>
        <v>455</v>
      </c>
      <c r="M201" s="22">
        <f t="shared" si="84"/>
        <v>545</v>
      </c>
      <c r="N201" s="22">
        <f t="shared" si="84"/>
        <v>545</v>
      </c>
      <c r="O201" s="22">
        <f t="shared" si="84"/>
        <v>0</v>
      </c>
      <c r="P201" s="22">
        <f t="shared" si="84"/>
        <v>535.743</v>
      </c>
      <c r="Q201" s="22">
        <f t="shared" si="84"/>
        <v>535.743</v>
      </c>
      <c r="R201" s="22">
        <f t="shared" si="84"/>
        <v>0</v>
      </c>
      <c r="S201" s="23">
        <f t="shared" si="55"/>
        <v>98.30146788990827</v>
      </c>
      <c r="T201" s="6"/>
      <c r="U201" s="34"/>
      <c r="V201" s="9">
        <f>J201-M201</f>
        <v>25</v>
      </c>
    </row>
    <row r="202" spans="1:22" ht="18.75" outlineLevel="3">
      <c r="A202" s="36"/>
      <c r="B202" s="3">
        <v>2310</v>
      </c>
      <c r="C202" s="4">
        <v>4467</v>
      </c>
      <c r="D202" s="5">
        <v>6121</v>
      </c>
      <c r="E202" s="5"/>
      <c r="F202" s="1">
        <v>5600</v>
      </c>
      <c r="G202" s="6" t="s">
        <v>747</v>
      </c>
      <c r="H202" s="11">
        <v>2001</v>
      </c>
      <c r="I202" s="11">
        <v>2002</v>
      </c>
      <c r="J202" s="7">
        <v>1498</v>
      </c>
      <c r="K202" s="7">
        <v>92</v>
      </c>
      <c r="L202" s="7">
        <v>1405</v>
      </c>
      <c r="M202" s="8">
        <f>+N202+O202</f>
        <v>1397.13</v>
      </c>
      <c r="N202" s="7">
        <v>1397.13</v>
      </c>
      <c r="O202" s="7"/>
      <c r="P202" s="8">
        <f>+Q202+R202</f>
        <v>1387.2674</v>
      </c>
      <c r="Q202" s="7">
        <v>1387.2674</v>
      </c>
      <c r="R202" s="7"/>
      <c r="S202" s="20">
        <f t="shared" si="55"/>
        <v>99.29408143837723</v>
      </c>
      <c r="T202" s="6" t="s">
        <v>98</v>
      </c>
      <c r="U202" s="34" t="s">
        <v>736</v>
      </c>
      <c r="V202" s="9"/>
    </row>
    <row r="203" spans="1:22" ht="18.75" outlineLevel="3">
      <c r="A203" s="36"/>
      <c r="B203" s="3"/>
      <c r="C203" s="4">
        <v>4467</v>
      </c>
      <c r="D203" s="5">
        <v>6126</v>
      </c>
      <c r="E203" s="5"/>
      <c r="F203" s="1">
        <v>5600</v>
      </c>
      <c r="G203" s="6" t="s">
        <v>747</v>
      </c>
      <c r="H203" s="11"/>
      <c r="I203" s="11"/>
      <c r="J203" s="7"/>
      <c r="K203" s="7"/>
      <c r="L203" s="7"/>
      <c r="M203" s="8">
        <f>+N203+O203</f>
        <v>7.88</v>
      </c>
      <c r="N203" s="7">
        <v>7.88</v>
      </c>
      <c r="O203" s="7"/>
      <c r="P203" s="8">
        <f>+Q203+R203</f>
        <v>7.875</v>
      </c>
      <c r="Q203" s="7">
        <v>7.875</v>
      </c>
      <c r="R203" s="7"/>
      <c r="S203" s="20">
        <f t="shared" si="55"/>
        <v>99.93654822335026</v>
      </c>
      <c r="T203" s="6"/>
      <c r="U203" s="34"/>
      <c r="V203" s="9"/>
    </row>
    <row r="204" spans="1:22" ht="18.75" outlineLevel="2">
      <c r="A204" s="36"/>
      <c r="B204" s="3"/>
      <c r="C204" s="35" t="s">
        <v>291</v>
      </c>
      <c r="D204" s="5"/>
      <c r="E204" s="5"/>
      <c r="F204" s="1"/>
      <c r="G204" s="6"/>
      <c r="H204" s="11"/>
      <c r="I204" s="11"/>
      <c r="J204" s="22">
        <f>SUBTOTAL(9,J202:J203)</f>
        <v>1498</v>
      </c>
      <c r="K204" s="22">
        <f aca="true" t="shared" si="85" ref="K204:R204">SUBTOTAL(9,K202:K203)</f>
        <v>92</v>
      </c>
      <c r="L204" s="22">
        <f t="shared" si="85"/>
        <v>1405</v>
      </c>
      <c r="M204" s="22">
        <f t="shared" si="85"/>
        <v>1405.0100000000002</v>
      </c>
      <c r="N204" s="22">
        <f t="shared" si="85"/>
        <v>1405.0100000000002</v>
      </c>
      <c r="O204" s="22">
        <f t="shared" si="85"/>
        <v>0</v>
      </c>
      <c r="P204" s="22">
        <f t="shared" si="85"/>
        <v>1395.1424</v>
      </c>
      <c r="Q204" s="22">
        <f t="shared" si="85"/>
        <v>1395.1424</v>
      </c>
      <c r="R204" s="22">
        <f t="shared" si="85"/>
        <v>0</v>
      </c>
      <c r="S204" s="23">
        <f aca="true" t="shared" si="86" ref="S204:S275">IF(M204=0,0,(P204/M204*100))</f>
        <v>99.29768471398778</v>
      </c>
      <c r="T204" s="6"/>
      <c r="U204" s="34"/>
      <c r="V204" s="9">
        <f>J204-M204</f>
        <v>92.98999999999978</v>
      </c>
    </row>
    <row r="205" spans="1:22" ht="18.75" outlineLevel="3">
      <c r="A205" s="36"/>
      <c r="B205" s="3">
        <v>2310</v>
      </c>
      <c r="C205" s="4">
        <v>4468</v>
      </c>
      <c r="D205" s="5">
        <v>6121</v>
      </c>
      <c r="E205" s="5"/>
      <c r="F205" s="1">
        <v>5600</v>
      </c>
      <c r="G205" s="6" t="s">
        <v>748</v>
      </c>
      <c r="H205" s="11">
        <v>2001</v>
      </c>
      <c r="I205" s="11">
        <v>2002</v>
      </c>
      <c r="J205" s="7">
        <v>12094</v>
      </c>
      <c r="K205" s="7">
        <v>407.8</v>
      </c>
      <c r="L205" s="7">
        <v>10185</v>
      </c>
      <c r="M205" s="8">
        <f>+N205+O205</f>
        <v>11686</v>
      </c>
      <c r="N205" s="7">
        <v>11686</v>
      </c>
      <c r="O205" s="7"/>
      <c r="P205" s="8">
        <f>+Q205+R205</f>
        <v>11684.7439</v>
      </c>
      <c r="Q205" s="7">
        <v>11684.7439</v>
      </c>
      <c r="R205" s="7"/>
      <c r="S205" s="20">
        <f t="shared" si="86"/>
        <v>99.98925124080095</v>
      </c>
      <c r="T205" s="6" t="s">
        <v>98</v>
      </c>
      <c r="U205" s="34" t="s">
        <v>736</v>
      </c>
      <c r="V205" s="9"/>
    </row>
    <row r="206" spans="1:22" ht="18.75" outlineLevel="2">
      <c r="A206" s="36"/>
      <c r="B206" s="3"/>
      <c r="C206" s="35" t="s">
        <v>504</v>
      </c>
      <c r="D206" s="5"/>
      <c r="E206" s="5"/>
      <c r="F206" s="1"/>
      <c r="G206" s="6"/>
      <c r="H206" s="11"/>
      <c r="I206" s="11"/>
      <c r="J206" s="22">
        <f>SUBTOTAL(9,J205:J205)</f>
        <v>12094</v>
      </c>
      <c r="K206" s="22">
        <f aca="true" t="shared" si="87" ref="K206:R206">SUBTOTAL(9,K205:K205)</f>
        <v>407.8</v>
      </c>
      <c r="L206" s="22">
        <f t="shared" si="87"/>
        <v>10185</v>
      </c>
      <c r="M206" s="22">
        <f t="shared" si="87"/>
        <v>11686</v>
      </c>
      <c r="N206" s="22">
        <f t="shared" si="87"/>
        <v>11686</v>
      </c>
      <c r="O206" s="22">
        <f t="shared" si="87"/>
        <v>0</v>
      </c>
      <c r="P206" s="22">
        <f t="shared" si="87"/>
        <v>11684.7439</v>
      </c>
      <c r="Q206" s="22">
        <f t="shared" si="87"/>
        <v>11684.7439</v>
      </c>
      <c r="R206" s="22">
        <f t="shared" si="87"/>
        <v>0</v>
      </c>
      <c r="S206" s="23">
        <f t="shared" si="86"/>
        <v>99.98925124080095</v>
      </c>
      <c r="T206" s="6"/>
      <c r="U206" s="34"/>
      <c r="V206" s="9">
        <f>J206-M206</f>
        <v>408</v>
      </c>
    </row>
    <row r="207" spans="1:22" ht="18.75" outlineLevel="3">
      <c r="A207" s="36"/>
      <c r="B207" s="3">
        <v>2310</v>
      </c>
      <c r="C207" s="4">
        <v>4469</v>
      </c>
      <c r="D207" s="5">
        <v>6121</v>
      </c>
      <c r="E207" s="5"/>
      <c r="F207" s="1">
        <v>5600</v>
      </c>
      <c r="G207" s="6" t="s">
        <v>749</v>
      </c>
      <c r="H207" s="11">
        <v>2001</v>
      </c>
      <c r="I207" s="11">
        <v>2003</v>
      </c>
      <c r="J207" s="7">
        <v>21700</v>
      </c>
      <c r="K207" s="7">
        <v>69.1</v>
      </c>
      <c r="L207" s="7">
        <v>1000</v>
      </c>
      <c r="M207" s="8">
        <f>+N207+O207</f>
        <v>14.31</v>
      </c>
      <c r="N207" s="7">
        <v>14.31</v>
      </c>
      <c r="O207" s="7"/>
      <c r="P207" s="8">
        <f>+Q207+R207</f>
        <v>8.965</v>
      </c>
      <c r="Q207" s="7">
        <v>8.965</v>
      </c>
      <c r="R207" s="7"/>
      <c r="S207" s="20">
        <f t="shared" si="86"/>
        <v>62.648497554157935</v>
      </c>
      <c r="T207" s="6" t="s">
        <v>98</v>
      </c>
      <c r="U207" s="34" t="s">
        <v>736</v>
      </c>
      <c r="V207" s="9"/>
    </row>
    <row r="208" spans="1:22" ht="18.75" outlineLevel="3">
      <c r="A208" s="36"/>
      <c r="B208" s="3"/>
      <c r="C208" s="4">
        <v>4469</v>
      </c>
      <c r="D208" s="5">
        <v>6126</v>
      </c>
      <c r="E208" s="5"/>
      <c r="F208" s="1">
        <v>5600</v>
      </c>
      <c r="G208" s="6" t="s">
        <v>749</v>
      </c>
      <c r="H208" s="11"/>
      <c r="I208" s="11"/>
      <c r="J208" s="7"/>
      <c r="K208" s="7"/>
      <c r="L208" s="7"/>
      <c r="M208" s="8">
        <f>+N208+O208</f>
        <v>375.69</v>
      </c>
      <c r="N208" s="7">
        <v>375.69</v>
      </c>
      <c r="O208" s="7"/>
      <c r="P208" s="8">
        <f>+Q208+R208</f>
        <v>375.669</v>
      </c>
      <c r="Q208" s="7">
        <v>375.669</v>
      </c>
      <c r="R208" s="7"/>
      <c r="S208" s="20">
        <f t="shared" si="86"/>
        <v>99.99441028507545</v>
      </c>
      <c r="T208" s="6"/>
      <c r="U208" s="34"/>
      <c r="V208" s="9"/>
    </row>
    <row r="209" spans="1:22" ht="18.75" outlineLevel="2">
      <c r="A209" s="36"/>
      <c r="B209" s="3"/>
      <c r="C209" s="35" t="s">
        <v>505</v>
      </c>
      <c r="D209" s="5"/>
      <c r="E209" s="5"/>
      <c r="F209" s="1"/>
      <c r="G209" s="6"/>
      <c r="H209" s="11"/>
      <c r="I209" s="11"/>
      <c r="J209" s="22">
        <f>SUBTOTAL(9,J207:J208)</f>
        <v>21700</v>
      </c>
      <c r="K209" s="22">
        <f aca="true" t="shared" si="88" ref="K209:R209">SUBTOTAL(9,K207:K208)</f>
        <v>69.1</v>
      </c>
      <c r="L209" s="22">
        <f t="shared" si="88"/>
        <v>1000</v>
      </c>
      <c r="M209" s="22">
        <f t="shared" si="88"/>
        <v>390</v>
      </c>
      <c r="N209" s="22">
        <f t="shared" si="88"/>
        <v>390</v>
      </c>
      <c r="O209" s="22">
        <f t="shared" si="88"/>
        <v>0</v>
      </c>
      <c r="P209" s="22">
        <f t="shared" si="88"/>
        <v>384.63399999999996</v>
      </c>
      <c r="Q209" s="22">
        <f t="shared" si="88"/>
        <v>384.63399999999996</v>
      </c>
      <c r="R209" s="22">
        <f t="shared" si="88"/>
        <v>0</v>
      </c>
      <c r="S209" s="23">
        <f t="shared" si="86"/>
        <v>98.62410256410256</v>
      </c>
      <c r="T209" s="6"/>
      <c r="U209" s="34"/>
      <c r="V209" s="9">
        <f>J209-M209</f>
        <v>21310</v>
      </c>
    </row>
    <row r="210" spans="1:22" ht="18.75" outlineLevel="3">
      <c r="A210" s="36"/>
      <c r="B210" s="3">
        <v>2310</v>
      </c>
      <c r="C210" s="4">
        <v>4470</v>
      </c>
      <c r="D210" s="5">
        <v>6121</v>
      </c>
      <c r="E210" s="5"/>
      <c r="F210" s="1">
        <v>5600</v>
      </c>
      <c r="G210" s="6" t="s">
        <v>750</v>
      </c>
      <c r="H210" s="11">
        <v>2001</v>
      </c>
      <c r="I210" s="11">
        <v>2002</v>
      </c>
      <c r="J210" s="7">
        <v>1608</v>
      </c>
      <c r="K210" s="7">
        <v>119.4</v>
      </c>
      <c r="L210" s="7">
        <v>1533</v>
      </c>
      <c r="M210" s="8">
        <f>+N210+O210</f>
        <v>1488</v>
      </c>
      <c r="N210" s="7">
        <v>1488</v>
      </c>
      <c r="O210" s="7"/>
      <c r="P210" s="8">
        <f>+Q210+R210</f>
        <v>1472.786</v>
      </c>
      <c r="Q210" s="7">
        <v>1472.786</v>
      </c>
      <c r="R210" s="7"/>
      <c r="S210" s="20">
        <f t="shared" si="86"/>
        <v>98.97755376344087</v>
      </c>
      <c r="T210" s="6" t="s">
        <v>98</v>
      </c>
      <c r="U210" s="34" t="s">
        <v>736</v>
      </c>
      <c r="V210" s="9"/>
    </row>
    <row r="211" spans="1:22" ht="18.75" outlineLevel="2">
      <c r="A211" s="36"/>
      <c r="B211" s="3"/>
      <c r="C211" s="35" t="s">
        <v>506</v>
      </c>
      <c r="D211" s="5"/>
      <c r="E211" s="5"/>
      <c r="F211" s="1"/>
      <c r="G211" s="6"/>
      <c r="H211" s="11"/>
      <c r="I211" s="11"/>
      <c r="J211" s="22">
        <f>SUBTOTAL(9,J210:J210)</f>
        <v>1608</v>
      </c>
      <c r="K211" s="22">
        <f aca="true" t="shared" si="89" ref="K211:R211">SUBTOTAL(9,K210:K210)</f>
        <v>119.4</v>
      </c>
      <c r="L211" s="22">
        <f t="shared" si="89"/>
        <v>1533</v>
      </c>
      <c r="M211" s="22">
        <f t="shared" si="89"/>
        <v>1488</v>
      </c>
      <c r="N211" s="22">
        <f t="shared" si="89"/>
        <v>1488</v>
      </c>
      <c r="O211" s="22">
        <f t="shared" si="89"/>
        <v>0</v>
      </c>
      <c r="P211" s="22">
        <f t="shared" si="89"/>
        <v>1472.786</v>
      </c>
      <c r="Q211" s="22">
        <f t="shared" si="89"/>
        <v>1472.786</v>
      </c>
      <c r="R211" s="22">
        <f t="shared" si="89"/>
        <v>0</v>
      </c>
      <c r="S211" s="23">
        <f t="shared" si="86"/>
        <v>98.97755376344087</v>
      </c>
      <c r="T211" s="6"/>
      <c r="U211" s="34"/>
      <c r="V211" s="9">
        <f>J211-M211</f>
        <v>120</v>
      </c>
    </row>
    <row r="212" spans="1:22" ht="18.75" outlineLevel="3">
      <c r="A212" s="36"/>
      <c r="B212" s="3">
        <v>2310</v>
      </c>
      <c r="C212" s="4">
        <v>4471</v>
      </c>
      <c r="D212" s="5">
        <v>6121</v>
      </c>
      <c r="E212" s="5"/>
      <c r="F212" s="1">
        <v>5600</v>
      </c>
      <c r="G212" s="6" t="s">
        <v>751</v>
      </c>
      <c r="H212" s="11">
        <v>2001</v>
      </c>
      <c r="I212" s="11">
        <v>2002</v>
      </c>
      <c r="J212" s="7">
        <v>11050</v>
      </c>
      <c r="K212" s="7"/>
      <c r="L212" s="7">
        <v>8409</v>
      </c>
      <c r="M212" s="8">
        <f>+N212+O212</f>
        <v>8620.4</v>
      </c>
      <c r="N212" s="7">
        <v>8620.4</v>
      </c>
      <c r="O212" s="7"/>
      <c r="P212" s="8">
        <f>+Q212+R212</f>
        <v>8607.9967</v>
      </c>
      <c r="Q212" s="7">
        <v>8607.9967</v>
      </c>
      <c r="R212" s="7"/>
      <c r="S212" s="20">
        <f t="shared" si="86"/>
        <v>99.85611688552736</v>
      </c>
      <c r="T212" s="6" t="s">
        <v>98</v>
      </c>
      <c r="U212" s="34" t="s">
        <v>736</v>
      </c>
      <c r="V212" s="9"/>
    </row>
    <row r="213" spans="1:22" ht="18.75" outlineLevel="3">
      <c r="A213" s="36"/>
      <c r="B213" s="3"/>
      <c r="C213" s="4">
        <v>4471</v>
      </c>
      <c r="D213" s="5">
        <v>6126</v>
      </c>
      <c r="E213" s="5"/>
      <c r="F213" s="1">
        <v>5600</v>
      </c>
      <c r="G213" s="6" t="s">
        <v>751</v>
      </c>
      <c r="H213" s="11"/>
      <c r="I213" s="11"/>
      <c r="J213" s="7"/>
      <c r="K213" s="7"/>
      <c r="L213" s="7">
        <v>160</v>
      </c>
      <c r="M213" s="8">
        <f>+N213+O213</f>
        <v>159.6</v>
      </c>
      <c r="N213" s="7">
        <v>159.6</v>
      </c>
      <c r="O213" s="7"/>
      <c r="P213" s="8">
        <f>+Q213+R213</f>
        <v>159.6</v>
      </c>
      <c r="Q213" s="7">
        <v>159.6</v>
      </c>
      <c r="R213" s="7"/>
      <c r="S213" s="20">
        <f t="shared" si="86"/>
        <v>100</v>
      </c>
      <c r="T213" s="6"/>
      <c r="U213" s="34"/>
      <c r="V213" s="9"/>
    </row>
    <row r="214" spans="1:22" ht="18.75" outlineLevel="2">
      <c r="A214" s="36"/>
      <c r="B214" s="3"/>
      <c r="C214" s="35" t="s">
        <v>507</v>
      </c>
      <c r="D214" s="5"/>
      <c r="E214" s="5"/>
      <c r="F214" s="1"/>
      <c r="G214" s="6"/>
      <c r="H214" s="11"/>
      <c r="I214" s="11"/>
      <c r="J214" s="22">
        <f>SUBTOTAL(9,J212:J213)</f>
        <v>11050</v>
      </c>
      <c r="K214" s="22">
        <f aca="true" t="shared" si="90" ref="K214:R214">SUBTOTAL(9,K212:K213)</f>
        <v>0</v>
      </c>
      <c r="L214" s="22">
        <f t="shared" si="90"/>
        <v>8569</v>
      </c>
      <c r="M214" s="22">
        <f t="shared" si="90"/>
        <v>8780</v>
      </c>
      <c r="N214" s="22">
        <f t="shared" si="90"/>
        <v>8780</v>
      </c>
      <c r="O214" s="22">
        <f t="shared" si="90"/>
        <v>0</v>
      </c>
      <c r="P214" s="22">
        <f t="shared" si="90"/>
        <v>8767.5967</v>
      </c>
      <c r="Q214" s="22">
        <f t="shared" si="90"/>
        <v>8767.5967</v>
      </c>
      <c r="R214" s="22">
        <f t="shared" si="90"/>
        <v>0</v>
      </c>
      <c r="S214" s="23">
        <f t="shared" si="86"/>
        <v>99.85873234624147</v>
      </c>
      <c r="T214" s="6"/>
      <c r="U214" s="34"/>
      <c r="V214" s="9">
        <f>J214-M214</f>
        <v>2270</v>
      </c>
    </row>
    <row r="215" spans="1:22" ht="18.75" outlineLevel="3">
      <c r="A215" s="36"/>
      <c r="B215" s="3">
        <v>2310</v>
      </c>
      <c r="C215" s="4">
        <v>4478</v>
      </c>
      <c r="D215" s="5">
        <v>6121</v>
      </c>
      <c r="E215" s="5"/>
      <c r="F215" s="1">
        <v>5600</v>
      </c>
      <c r="G215" s="6" t="s">
        <v>403</v>
      </c>
      <c r="H215" s="11">
        <v>2001</v>
      </c>
      <c r="I215" s="11">
        <v>2003</v>
      </c>
      <c r="J215" s="7">
        <v>18000</v>
      </c>
      <c r="K215" s="7">
        <v>1.7</v>
      </c>
      <c r="L215" s="7">
        <v>952</v>
      </c>
      <c r="M215" s="8">
        <f>+N215+O215</f>
        <v>6.85</v>
      </c>
      <c r="N215" s="7">
        <v>6.85</v>
      </c>
      <c r="O215" s="7"/>
      <c r="P215" s="8">
        <f>+Q215+R215</f>
        <v>6.619</v>
      </c>
      <c r="Q215" s="7">
        <v>6.619</v>
      </c>
      <c r="R215" s="7"/>
      <c r="S215" s="20">
        <f t="shared" si="86"/>
        <v>96.62773722627738</v>
      </c>
      <c r="T215" s="6" t="s">
        <v>98</v>
      </c>
      <c r="U215" s="34" t="s">
        <v>736</v>
      </c>
      <c r="V215" s="9"/>
    </row>
    <row r="216" spans="1:22" ht="18.75" outlineLevel="3">
      <c r="A216" s="36"/>
      <c r="B216" s="3"/>
      <c r="C216" s="4">
        <v>4478</v>
      </c>
      <c r="D216" s="5">
        <v>6126</v>
      </c>
      <c r="E216" s="5"/>
      <c r="F216" s="1">
        <v>5600</v>
      </c>
      <c r="G216" s="6" t="s">
        <v>403</v>
      </c>
      <c r="H216" s="11"/>
      <c r="I216" s="11"/>
      <c r="J216" s="7"/>
      <c r="K216" s="7"/>
      <c r="L216" s="7"/>
      <c r="M216" s="8">
        <f>+N216+O216</f>
        <v>99.15</v>
      </c>
      <c r="N216" s="7">
        <v>99.15</v>
      </c>
      <c r="O216" s="7"/>
      <c r="P216" s="8">
        <f>+Q216+R216</f>
        <v>99.15</v>
      </c>
      <c r="Q216" s="7">
        <v>99.15</v>
      </c>
      <c r="R216" s="7"/>
      <c r="S216" s="20">
        <f t="shared" si="86"/>
        <v>100</v>
      </c>
      <c r="T216" s="6"/>
      <c r="U216" s="34"/>
      <c r="V216" s="9"/>
    </row>
    <row r="217" spans="1:22" ht="18.75" outlineLevel="2">
      <c r="A217" s="36"/>
      <c r="B217" s="3"/>
      <c r="C217" s="35" t="s">
        <v>508</v>
      </c>
      <c r="D217" s="5"/>
      <c r="E217" s="5"/>
      <c r="F217" s="1"/>
      <c r="G217" s="6"/>
      <c r="H217" s="11"/>
      <c r="I217" s="11"/>
      <c r="J217" s="22">
        <f>SUBTOTAL(9,J215:J216)</f>
        <v>18000</v>
      </c>
      <c r="K217" s="22">
        <f aca="true" t="shared" si="91" ref="K217:R217">SUBTOTAL(9,K215:K216)</f>
        <v>1.7</v>
      </c>
      <c r="L217" s="22">
        <f t="shared" si="91"/>
        <v>952</v>
      </c>
      <c r="M217" s="22">
        <f t="shared" si="91"/>
        <v>106</v>
      </c>
      <c r="N217" s="22">
        <f t="shared" si="91"/>
        <v>106</v>
      </c>
      <c r="O217" s="22">
        <f t="shared" si="91"/>
        <v>0</v>
      </c>
      <c r="P217" s="22">
        <f t="shared" si="91"/>
        <v>105.769</v>
      </c>
      <c r="Q217" s="22">
        <f t="shared" si="91"/>
        <v>105.769</v>
      </c>
      <c r="R217" s="22">
        <f t="shared" si="91"/>
        <v>0</v>
      </c>
      <c r="S217" s="23">
        <f t="shared" si="86"/>
        <v>99.78207547169812</v>
      </c>
      <c r="T217" s="6"/>
      <c r="U217" s="34"/>
      <c r="V217" s="9">
        <f>J217-M217</f>
        <v>17894</v>
      </c>
    </row>
    <row r="218" spans="1:22" ht="18.75" outlineLevel="3">
      <c r="A218" s="36"/>
      <c r="B218" s="3">
        <v>2310</v>
      </c>
      <c r="C218" s="4">
        <v>4479</v>
      </c>
      <c r="D218" s="5">
        <v>6121</v>
      </c>
      <c r="E218" s="5"/>
      <c r="F218" s="1">
        <v>5600</v>
      </c>
      <c r="G218" s="6" t="s">
        <v>186</v>
      </c>
      <c r="H218" s="11">
        <v>2001</v>
      </c>
      <c r="I218" s="11">
        <v>2002</v>
      </c>
      <c r="J218" s="7">
        <v>384</v>
      </c>
      <c r="K218" s="7">
        <v>74</v>
      </c>
      <c r="L218" s="7"/>
      <c r="M218" s="8">
        <f>+N218+O218</f>
        <v>310</v>
      </c>
      <c r="N218" s="7">
        <v>310</v>
      </c>
      <c r="O218" s="22"/>
      <c r="P218" s="8">
        <f>+Q218+R218</f>
        <v>305.39</v>
      </c>
      <c r="Q218" s="7">
        <v>305.39</v>
      </c>
      <c r="R218" s="22"/>
      <c r="S218" s="20">
        <f t="shared" si="86"/>
        <v>98.51290322580645</v>
      </c>
      <c r="T218" s="6" t="s">
        <v>98</v>
      </c>
      <c r="U218" s="34"/>
      <c r="V218" s="9"/>
    </row>
    <row r="219" spans="1:22" ht="18.75" outlineLevel="2">
      <c r="A219" s="36"/>
      <c r="B219" s="3"/>
      <c r="C219" s="35" t="s">
        <v>187</v>
      </c>
      <c r="D219" s="5"/>
      <c r="E219" s="5"/>
      <c r="F219" s="1"/>
      <c r="G219" s="6"/>
      <c r="H219" s="11"/>
      <c r="I219" s="11"/>
      <c r="J219" s="22">
        <f>SUBTOTAL(9,J218:J218)</f>
        <v>384</v>
      </c>
      <c r="K219" s="22">
        <f aca="true" t="shared" si="92" ref="K219:R219">SUBTOTAL(9,K218:K218)</f>
        <v>74</v>
      </c>
      <c r="L219" s="22">
        <f t="shared" si="92"/>
        <v>0</v>
      </c>
      <c r="M219" s="22">
        <f t="shared" si="92"/>
        <v>310</v>
      </c>
      <c r="N219" s="22">
        <f t="shared" si="92"/>
        <v>310</v>
      </c>
      <c r="O219" s="22">
        <f t="shared" si="92"/>
        <v>0</v>
      </c>
      <c r="P219" s="22">
        <f t="shared" si="92"/>
        <v>305.39</v>
      </c>
      <c r="Q219" s="22">
        <f t="shared" si="92"/>
        <v>305.39</v>
      </c>
      <c r="R219" s="22">
        <f t="shared" si="92"/>
        <v>0</v>
      </c>
      <c r="S219" s="23">
        <f t="shared" si="86"/>
        <v>98.51290322580645</v>
      </c>
      <c r="T219" s="6"/>
      <c r="U219" s="34"/>
      <c r="V219" s="9">
        <f>J219-M219</f>
        <v>74</v>
      </c>
    </row>
    <row r="220" spans="1:22" ht="18.75" outlineLevel="3">
      <c r="A220" s="36"/>
      <c r="B220" s="3">
        <v>2310</v>
      </c>
      <c r="C220" s="4">
        <v>4480</v>
      </c>
      <c r="D220" s="5">
        <v>6121</v>
      </c>
      <c r="E220" s="5"/>
      <c r="F220" s="1">
        <v>5600</v>
      </c>
      <c r="G220" s="6" t="s">
        <v>188</v>
      </c>
      <c r="H220" s="11">
        <v>2002</v>
      </c>
      <c r="I220" s="11">
        <v>2004</v>
      </c>
      <c r="J220" s="7">
        <v>10700</v>
      </c>
      <c r="K220" s="7"/>
      <c r="L220" s="7"/>
      <c r="M220" s="8">
        <f>+N220+O220</f>
        <v>20.24</v>
      </c>
      <c r="N220" s="7">
        <v>20.24</v>
      </c>
      <c r="O220" s="7"/>
      <c r="P220" s="8">
        <f>+Q220+R220</f>
        <v>20.239</v>
      </c>
      <c r="Q220" s="7">
        <v>20.239</v>
      </c>
      <c r="R220" s="7"/>
      <c r="S220" s="20">
        <f t="shared" si="86"/>
        <v>99.99505928853756</v>
      </c>
      <c r="T220" s="6" t="s">
        <v>98</v>
      </c>
      <c r="U220" s="34"/>
      <c r="V220" s="9"/>
    </row>
    <row r="221" spans="1:22" ht="18.75" outlineLevel="3">
      <c r="A221" s="36"/>
      <c r="B221" s="3"/>
      <c r="C221" s="4">
        <v>4480</v>
      </c>
      <c r="D221" s="5">
        <v>6126</v>
      </c>
      <c r="E221" s="5"/>
      <c r="F221" s="1">
        <v>5600</v>
      </c>
      <c r="G221" s="6" t="s">
        <v>188</v>
      </c>
      <c r="H221" s="11"/>
      <c r="I221" s="11"/>
      <c r="J221" s="7"/>
      <c r="K221" s="7"/>
      <c r="L221" s="7"/>
      <c r="M221" s="8">
        <f>+N221+O221</f>
        <v>429.76</v>
      </c>
      <c r="N221" s="7">
        <v>429.76</v>
      </c>
      <c r="O221" s="7"/>
      <c r="P221" s="8">
        <f>+Q221+R221</f>
        <v>440.3833</v>
      </c>
      <c r="Q221" s="7">
        <v>440.3833</v>
      </c>
      <c r="R221" s="7"/>
      <c r="S221" s="20">
        <f t="shared" si="86"/>
        <v>102.47191455696203</v>
      </c>
      <c r="T221" s="6"/>
      <c r="U221" s="34"/>
      <c r="V221" s="9"/>
    </row>
    <row r="222" spans="1:22" ht="18.75" outlineLevel="2">
      <c r="A222" s="36"/>
      <c r="B222" s="3"/>
      <c r="C222" s="35" t="s">
        <v>189</v>
      </c>
      <c r="D222" s="5"/>
      <c r="E222" s="5"/>
      <c r="F222" s="1"/>
      <c r="G222" s="22"/>
      <c r="H222" s="11"/>
      <c r="I222" s="11"/>
      <c r="J222" s="22">
        <f>SUBTOTAL(9,J220:J221)</f>
        <v>10700</v>
      </c>
      <c r="K222" s="22">
        <f aca="true" t="shared" si="93" ref="K222:R222">SUBTOTAL(9,K220:K221)</f>
        <v>0</v>
      </c>
      <c r="L222" s="22">
        <f t="shared" si="93"/>
        <v>0</v>
      </c>
      <c r="M222" s="22">
        <f t="shared" si="93"/>
        <v>450</v>
      </c>
      <c r="N222" s="22">
        <f t="shared" si="93"/>
        <v>450</v>
      </c>
      <c r="O222" s="22">
        <f t="shared" si="93"/>
        <v>0</v>
      </c>
      <c r="P222" s="22">
        <f t="shared" si="93"/>
        <v>460.6223</v>
      </c>
      <c r="Q222" s="22">
        <f t="shared" si="93"/>
        <v>460.6223</v>
      </c>
      <c r="R222" s="22">
        <f t="shared" si="93"/>
        <v>0</v>
      </c>
      <c r="S222" s="23">
        <f t="shared" si="86"/>
        <v>102.36051111111111</v>
      </c>
      <c r="T222" s="6"/>
      <c r="U222" s="34"/>
      <c r="V222" s="9">
        <f>J222-M222</f>
        <v>10250</v>
      </c>
    </row>
    <row r="223" spans="1:22" ht="18.75" outlineLevel="3">
      <c r="A223" s="36"/>
      <c r="B223" s="3">
        <v>2310</v>
      </c>
      <c r="C223" s="4">
        <v>4487</v>
      </c>
      <c r="D223" s="5">
        <v>6121</v>
      </c>
      <c r="E223" s="5"/>
      <c r="F223" s="1">
        <v>5600</v>
      </c>
      <c r="G223" s="6" t="s">
        <v>752</v>
      </c>
      <c r="H223" s="11">
        <v>2001</v>
      </c>
      <c r="I223" s="11">
        <v>2003</v>
      </c>
      <c r="J223" s="7">
        <v>22250</v>
      </c>
      <c r="K223" s="7">
        <v>211.7</v>
      </c>
      <c r="L223" s="7">
        <v>11568</v>
      </c>
      <c r="M223" s="8">
        <f>+N223+O223</f>
        <v>11491.62</v>
      </c>
      <c r="N223" s="7">
        <v>11491.62</v>
      </c>
      <c r="O223" s="7"/>
      <c r="P223" s="8">
        <f>+Q223+R223</f>
        <v>11484.85</v>
      </c>
      <c r="Q223" s="7">
        <v>11484.85</v>
      </c>
      <c r="R223" s="7"/>
      <c r="S223" s="20">
        <f t="shared" si="86"/>
        <v>99.94108750550402</v>
      </c>
      <c r="T223" s="6" t="s">
        <v>98</v>
      </c>
      <c r="U223" s="34" t="s">
        <v>736</v>
      </c>
      <c r="V223" s="9"/>
    </row>
    <row r="224" spans="1:22" ht="18.75" outlineLevel="3">
      <c r="A224" s="36"/>
      <c r="B224" s="3"/>
      <c r="C224" s="4">
        <v>4487</v>
      </c>
      <c r="D224" s="5">
        <v>6126</v>
      </c>
      <c r="E224" s="5"/>
      <c r="F224" s="1">
        <v>5600</v>
      </c>
      <c r="G224" s="6" t="s">
        <v>752</v>
      </c>
      <c r="H224" s="11"/>
      <c r="I224" s="11"/>
      <c r="J224" s="7"/>
      <c r="K224" s="7"/>
      <c r="L224" s="7"/>
      <c r="M224" s="8">
        <f>+N224+O224</f>
        <v>8.38</v>
      </c>
      <c r="N224" s="7">
        <v>8.38</v>
      </c>
      <c r="O224" s="7"/>
      <c r="P224" s="8">
        <f>+Q224+R224</f>
        <v>8.379</v>
      </c>
      <c r="Q224" s="7">
        <v>8.379</v>
      </c>
      <c r="R224" s="7"/>
      <c r="S224" s="20">
        <f t="shared" si="86"/>
        <v>99.98806682577565</v>
      </c>
      <c r="T224" s="6"/>
      <c r="U224" s="34"/>
      <c r="V224" s="9"/>
    </row>
    <row r="225" spans="1:22" ht="18.75" outlineLevel="2">
      <c r="A225" s="36"/>
      <c r="B225" s="3"/>
      <c r="C225" s="35" t="s">
        <v>509</v>
      </c>
      <c r="D225" s="5"/>
      <c r="E225" s="5"/>
      <c r="F225" s="1"/>
      <c r="G225" s="6"/>
      <c r="H225" s="11"/>
      <c r="I225" s="11"/>
      <c r="J225" s="22">
        <f>SUBTOTAL(9,J223:J224)</f>
        <v>22250</v>
      </c>
      <c r="K225" s="22">
        <f aca="true" t="shared" si="94" ref="K225:R225">SUBTOTAL(9,K223:K224)</f>
        <v>211.7</v>
      </c>
      <c r="L225" s="22">
        <f t="shared" si="94"/>
        <v>11568</v>
      </c>
      <c r="M225" s="22">
        <f t="shared" si="94"/>
        <v>11500</v>
      </c>
      <c r="N225" s="22">
        <f t="shared" si="94"/>
        <v>11500</v>
      </c>
      <c r="O225" s="22">
        <f t="shared" si="94"/>
        <v>0</v>
      </c>
      <c r="P225" s="22">
        <f t="shared" si="94"/>
        <v>11493.229000000001</v>
      </c>
      <c r="Q225" s="22">
        <f t="shared" si="94"/>
        <v>11493.229000000001</v>
      </c>
      <c r="R225" s="22">
        <f t="shared" si="94"/>
        <v>0</v>
      </c>
      <c r="S225" s="23">
        <f t="shared" si="86"/>
        <v>99.94112173913045</v>
      </c>
      <c r="T225" s="6"/>
      <c r="U225" s="34"/>
      <c r="V225" s="9">
        <f>J225-M225</f>
        <v>10750</v>
      </c>
    </row>
    <row r="226" spans="1:22" ht="18.75" outlineLevel="3">
      <c r="A226" s="36"/>
      <c r="B226" s="3">
        <v>2310</v>
      </c>
      <c r="C226" s="4">
        <v>4655</v>
      </c>
      <c r="D226" s="5">
        <v>6121</v>
      </c>
      <c r="E226" s="5"/>
      <c r="F226" s="1">
        <v>5600</v>
      </c>
      <c r="G226" s="6" t="s">
        <v>190</v>
      </c>
      <c r="H226" s="11">
        <v>2002</v>
      </c>
      <c r="I226" s="11">
        <v>2003</v>
      </c>
      <c r="J226" s="7">
        <v>1300</v>
      </c>
      <c r="K226" s="22"/>
      <c r="L226" s="7"/>
      <c r="M226" s="8">
        <f>+N226+O226</f>
        <v>6.96</v>
      </c>
      <c r="N226" s="7">
        <v>6.96</v>
      </c>
      <c r="O226" s="22"/>
      <c r="P226" s="8">
        <f>+Q226+R226</f>
        <v>3.27</v>
      </c>
      <c r="Q226" s="7">
        <v>3.27</v>
      </c>
      <c r="R226" s="22"/>
      <c r="S226" s="20">
        <f t="shared" si="86"/>
        <v>46.98275862068966</v>
      </c>
      <c r="T226" s="6" t="s">
        <v>98</v>
      </c>
      <c r="U226" s="34"/>
      <c r="V226" s="9"/>
    </row>
    <row r="227" spans="1:22" ht="18.75" outlineLevel="3">
      <c r="A227" s="36"/>
      <c r="B227" s="3"/>
      <c r="C227" s="4">
        <v>4655</v>
      </c>
      <c r="D227" s="5">
        <v>6126</v>
      </c>
      <c r="E227" s="5"/>
      <c r="F227" s="1">
        <v>5600</v>
      </c>
      <c r="G227" s="6" t="s">
        <v>190</v>
      </c>
      <c r="H227" s="11"/>
      <c r="I227" s="11"/>
      <c r="J227" s="7"/>
      <c r="K227" s="22"/>
      <c r="L227" s="7"/>
      <c r="M227" s="8">
        <f>+N227+O227</f>
        <v>173.04</v>
      </c>
      <c r="N227" s="7">
        <v>173.04</v>
      </c>
      <c r="O227" s="22"/>
      <c r="P227" s="8">
        <f>+Q227+R227</f>
        <v>173.04</v>
      </c>
      <c r="Q227" s="7">
        <v>173.04</v>
      </c>
      <c r="R227" s="22"/>
      <c r="S227" s="20">
        <f t="shared" si="86"/>
        <v>100</v>
      </c>
      <c r="T227" s="6"/>
      <c r="U227" s="34"/>
      <c r="V227" s="9"/>
    </row>
    <row r="228" spans="1:22" ht="18.75" outlineLevel="2">
      <c r="A228" s="36"/>
      <c r="B228" s="3"/>
      <c r="C228" s="35" t="s">
        <v>191</v>
      </c>
      <c r="D228" s="5"/>
      <c r="E228" s="5"/>
      <c r="F228" s="1"/>
      <c r="G228" s="6"/>
      <c r="H228" s="11"/>
      <c r="I228" s="11"/>
      <c r="J228" s="22">
        <f>SUBTOTAL(9,J226:J227)</f>
        <v>1300</v>
      </c>
      <c r="K228" s="22">
        <f aca="true" t="shared" si="95" ref="K228:R228">SUBTOTAL(9,K226:K227)</f>
        <v>0</v>
      </c>
      <c r="L228" s="22">
        <f t="shared" si="95"/>
        <v>0</v>
      </c>
      <c r="M228" s="22">
        <f t="shared" si="95"/>
        <v>180</v>
      </c>
      <c r="N228" s="22">
        <f t="shared" si="95"/>
        <v>180</v>
      </c>
      <c r="O228" s="22">
        <f t="shared" si="95"/>
        <v>0</v>
      </c>
      <c r="P228" s="22">
        <f t="shared" si="95"/>
        <v>176.31</v>
      </c>
      <c r="Q228" s="22">
        <f t="shared" si="95"/>
        <v>176.31</v>
      </c>
      <c r="R228" s="22">
        <f t="shared" si="95"/>
        <v>0</v>
      </c>
      <c r="S228" s="23">
        <f t="shared" si="86"/>
        <v>97.95</v>
      </c>
      <c r="T228" s="6"/>
      <c r="U228" s="34"/>
      <c r="V228" s="9">
        <f>J228-M228</f>
        <v>1120</v>
      </c>
    </row>
    <row r="229" spans="1:22" ht="18.75" outlineLevel="3">
      <c r="A229" s="36"/>
      <c r="B229" s="3">
        <v>2310</v>
      </c>
      <c r="C229" s="4">
        <v>4656</v>
      </c>
      <c r="D229" s="5">
        <v>6121</v>
      </c>
      <c r="E229" s="5"/>
      <c r="F229" s="1">
        <v>5600</v>
      </c>
      <c r="G229" s="6" t="s">
        <v>192</v>
      </c>
      <c r="H229" s="11">
        <v>2002</v>
      </c>
      <c r="I229" s="11">
        <v>2004</v>
      </c>
      <c r="J229" s="7">
        <v>6200</v>
      </c>
      <c r="K229" s="22"/>
      <c r="L229" s="7"/>
      <c r="M229" s="8">
        <f>+N229+O229</f>
        <v>5.5</v>
      </c>
      <c r="N229" s="7">
        <v>5.5</v>
      </c>
      <c r="O229" s="22"/>
      <c r="P229" s="8">
        <f>+Q229+R229</f>
        <v>3.77</v>
      </c>
      <c r="Q229" s="7">
        <v>3.77</v>
      </c>
      <c r="R229" s="22"/>
      <c r="S229" s="20">
        <f>IF(M229=0,0,(P229/M229*100))</f>
        <v>68.54545454545455</v>
      </c>
      <c r="T229" s="6" t="s">
        <v>98</v>
      </c>
      <c r="U229" s="34"/>
      <c r="V229" s="9"/>
    </row>
    <row r="230" spans="1:22" ht="18.75" outlineLevel="3">
      <c r="A230" s="36"/>
      <c r="B230" s="3"/>
      <c r="C230" s="4">
        <v>4656</v>
      </c>
      <c r="D230" s="5">
        <v>6126</v>
      </c>
      <c r="E230" s="5"/>
      <c r="F230" s="1">
        <v>5600</v>
      </c>
      <c r="G230" s="6" t="s">
        <v>192</v>
      </c>
      <c r="H230" s="11"/>
      <c r="I230" s="11"/>
      <c r="J230" s="7"/>
      <c r="K230" s="22"/>
      <c r="L230" s="7"/>
      <c r="M230" s="8">
        <f>+N230+O230</f>
        <v>199.5</v>
      </c>
      <c r="N230" s="7">
        <v>199.5</v>
      </c>
      <c r="O230" s="22"/>
      <c r="P230" s="8">
        <f>+Q230+R230</f>
        <v>199.5</v>
      </c>
      <c r="Q230" s="7">
        <v>199.5</v>
      </c>
      <c r="R230" s="22"/>
      <c r="S230" s="20">
        <f>IF(M230=0,0,(P230/M230*100))</f>
        <v>100</v>
      </c>
      <c r="T230" s="6"/>
      <c r="U230" s="34"/>
      <c r="V230" s="9"/>
    </row>
    <row r="231" spans="1:22" ht="18.75" outlineLevel="2">
      <c r="A231" s="36"/>
      <c r="B231" s="3"/>
      <c r="C231" s="35" t="s">
        <v>193</v>
      </c>
      <c r="D231" s="5"/>
      <c r="E231" s="5"/>
      <c r="F231" s="1"/>
      <c r="G231" s="6"/>
      <c r="H231" s="11"/>
      <c r="I231" s="11"/>
      <c r="J231" s="22">
        <f>SUBTOTAL(9,J229:J230)</f>
        <v>6200</v>
      </c>
      <c r="K231" s="22">
        <f aca="true" t="shared" si="96" ref="K231:R231">SUBTOTAL(9,K229:K230)</f>
        <v>0</v>
      </c>
      <c r="L231" s="22">
        <f t="shared" si="96"/>
        <v>0</v>
      </c>
      <c r="M231" s="22">
        <f t="shared" si="96"/>
        <v>205</v>
      </c>
      <c r="N231" s="22">
        <f t="shared" si="96"/>
        <v>205</v>
      </c>
      <c r="O231" s="22">
        <f t="shared" si="96"/>
        <v>0</v>
      </c>
      <c r="P231" s="22">
        <f t="shared" si="96"/>
        <v>203.27</v>
      </c>
      <c r="Q231" s="22">
        <f t="shared" si="96"/>
        <v>203.27</v>
      </c>
      <c r="R231" s="22">
        <f t="shared" si="96"/>
        <v>0</v>
      </c>
      <c r="S231" s="23">
        <f>IF(M231=0,0,(P231/M231*100))</f>
        <v>99.15609756097562</v>
      </c>
      <c r="T231" s="6"/>
      <c r="U231" s="34"/>
      <c r="V231" s="9">
        <f>J231-M231</f>
        <v>5995</v>
      </c>
    </row>
    <row r="232" spans="1:22" ht="18.75" outlineLevel="4">
      <c r="A232" s="36"/>
      <c r="B232" s="3">
        <v>2310</v>
      </c>
      <c r="C232" s="4">
        <v>4657</v>
      </c>
      <c r="D232" s="5">
        <v>6121</v>
      </c>
      <c r="E232" s="5"/>
      <c r="F232" s="1">
        <v>5600</v>
      </c>
      <c r="G232" s="6" t="s">
        <v>13</v>
      </c>
      <c r="H232" s="11">
        <v>2002</v>
      </c>
      <c r="I232" s="11">
        <v>2003</v>
      </c>
      <c r="J232" s="7">
        <v>2400</v>
      </c>
      <c r="K232" s="22"/>
      <c r="L232" s="22"/>
      <c r="M232" s="8">
        <f>+N232+O232</f>
        <v>47.35</v>
      </c>
      <c r="N232" s="7">
        <v>47.35</v>
      </c>
      <c r="O232" s="22"/>
      <c r="P232" s="8">
        <f>+Q232+R232</f>
        <v>45.095</v>
      </c>
      <c r="Q232" s="7">
        <v>45.095</v>
      </c>
      <c r="R232" s="22"/>
      <c r="S232" s="20">
        <f t="shared" si="86"/>
        <v>95.23759239704329</v>
      </c>
      <c r="T232" s="6" t="s">
        <v>98</v>
      </c>
      <c r="U232" s="34"/>
      <c r="V232" s="9"/>
    </row>
    <row r="233" spans="1:22" ht="18.75" outlineLevel="4">
      <c r="A233" s="36"/>
      <c r="B233" s="3"/>
      <c r="C233" s="4">
        <v>4657</v>
      </c>
      <c r="D233" s="5">
        <v>6126</v>
      </c>
      <c r="E233" s="5"/>
      <c r="F233" s="1">
        <v>5600</v>
      </c>
      <c r="G233" s="6" t="s">
        <v>13</v>
      </c>
      <c r="H233" s="11"/>
      <c r="I233" s="11"/>
      <c r="J233" s="7"/>
      <c r="K233" s="22"/>
      <c r="L233" s="22"/>
      <c r="M233" s="8">
        <f>+N233+O233</f>
        <v>202.65</v>
      </c>
      <c r="N233" s="7">
        <v>202.65</v>
      </c>
      <c r="O233" s="22"/>
      <c r="P233" s="8">
        <f>+Q233+R233</f>
        <v>202.65</v>
      </c>
      <c r="Q233" s="7">
        <v>202.65</v>
      </c>
      <c r="R233" s="22"/>
      <c r="S233" s="20">
        <f t="shared" si="86"/>
        <v>100</v>
      </c>
      <c r="T233" s="6"/>
      <c r="U233" s="34"/>
      <c r="V233" s="9"/>
    </row>
    <row r="234" spans="1:22" ht="18.75" outlineLevel="3">
      <c r="A234" s="36"/>
      <c r="B234" s="3"/>
      <c r="C234" s="35" t="s">
        <v>14</v>
      </c>
      <c r="D234" s="5"/>
      <c r="E234" s="5"/>
      <c r="F234" s="1"/>
      <c r="G234" s="6"/>
      <c r="H234" s="11"/>
      <c r="I234" s="11"/>
      <c r="J234" s="22">
        <f>SUBTOTAL(9,J232:J233)</f>
        <v>2400</v>
      </c>
      <c r="K234" s="22">
        <f aca="true" t="shared" si="97" ref="K234:R234">SUBTOTAL(9,K232:K233)</f>
        <v>0</v>
      </c>
      <c r="L234" s="22">
        <f t="shared" si="97"/>
        <v>0</v>
      </c>
      <c r="M234" s="22">
        <f t="shared" si="97"/>
        <v>250</v>
      </c>
      <c r="N234" s="22">
        <f t="shared" si="97"/>
        <v>250</v>
      </c>
      <c r="O234" s="22">
        <f t="shared" si="97"/>
        <v>0</v>
      </c>
      <c r="P234" s="22">
        <f t="shared" si="97"/>
        <v>247.745</v>
      </c>
      <c r="Q234" s="22">
        <f t="shared" si="97"/>
        <v>247.745</v>
      </c>
      <c r="R234" s="22">
        <f t="shared" si="97"/>
        <v>0</v>
      </c>
      <c r="S234" s="23">
        <f t="shared" si="86"/>
        <v>99.098</v>
      </c>
      <c r="T234" s="6"/>
      <c r="U234" s="34"/>
      <c r="V234" s="9">
        <f>J234-M234</f>
        <v>2150</v>
      </c>
    </row>
    <row r="235" spans="1:22" ht="18.75" outlineLevel="3">
      <c r="A235" s="36"/>
      <c r="B235" s="3">
        <v>2310</v>
      </c>
      <c r="C235" s="4">
        <v>4658</v>
      </c>
      <c r="D235" s="5">
        <v>6121</v>
      </c>
      <c r="E235" s="5"/>
      <c r="F235" s="1">
        <v>5600</v>
      </c>
      <c r="G235" s="6" t="s">
        <v>194</v>
      </c>
      <c r="H235" s="11">
        <v>2002</v>
      </c>
      <c r="I235" s="11">
        <v>2003</v>
      </c>
      <c r="J235" s="7">
        <v>3100</v>
      </c>
      <c r="K235" s="22"/>
      <c r="L235" s="22"/>
      <c r="M235" s="8">
        <f>+N235+O235</f>
        <v>5.73</v>
      </c>
      <c r="N235" s="7">
        <v>5.73</v>
      </c>
      <c r="O235" s="22"/>
      <c r="P235" s="8">
        <f>+Q235+R235</f>
        <v>2.727</v>
      </c>
      <c r="Q235" s="7">
        <v>2.727</v>
      </c>
      <c r="R235" s="22"/>
      <c r="S235" s="20">
        <f t="shared" si="86"/>
        <v>47.59162303664921</v>
      </c>
      <c r="T235" s="6" t="s">
        <v>98</v>
      </c>
      <c r="U235" s="34"/>
      <c r="V235" s="9"/>
    </row>
    <row r="236" spans="1:22" ht="18.75" outlineLevel="3">
      <c r="A236" s="36"/>
      <c r="B236" s="3"/>
      <c r="C236" s="4">
        <v>4658</v>
      </c>
      <c r="D236" s="5">
        <v>6126</v>
      </c>
      <c r="E236" s="5"/>
      <c r="F236" s="1">
        <v>5600</v>
      </c>
      <c r="G236" s="6" t="s">
        <v>194</v>
      </c>
      <c r="H236" s="11"/>
      <c r="I236" s="11"/>
      <c r="J236" s="7"/>
      <c r="K236" s="22"/>
      <c r="L236" s="22"/>
      <c r="M236" s="8">
        <f>+N236+O236</f>
        <v>144.27</v>
      </c>
      <c r="N236" s="7">
        <v>144.27</v>
      </c>
      <c r="O236" s="22"/>
      <c r="P236" s="8">
        <f>+Q236+R236</f>
        <v>144.27</v>
      </c>
      <c r="Q236" s="7">
        <v>144.27</v>
      </c>
      <c r="R236" s="22"/>
      <c r="S236" s="20">
        <f t="shared" si="86"/>
        <v>100</v>
      </c>
      <c r="T236" s="6"/>
      <c r="U236" s="34"/>
      <c r="V236" s="9"/>
    </row>
    <row r="237" spans="1:22" ht="18.75" outlineLevel="2">
      <c r="A237" s="36"/>
      <c r="B237" s="3"/>
      <c r="C237" s="35" t="s">
        <v>195</v>
      </c>
      <c r="D237" s="5"/>
      <c r="E237" s="5"/>
      <c r="F237" s="1"/>
      <c r="G237" s="6"/>
      <c r="H237" s="11"/>
      <c r="I237" s="11"/>
      <c r="J237" s="22">
        <f>SUBTOTAL(9,J235:J236)</f>
        <v>3100</v>
      </c>
      <c r="K237" s="22">
        <f aca="true" t="shared" si="98" ref="K237:R237">SUBTOTAL(9,K235:K236)</f>
        <v>0</v>
      </c>
      <c r="L237" s="22">
        <f t="shared" si="98"/>
        <v>0</v>
      </c>
      <c r="M237" s="22">
        <f t="shared" si="98"/>
        <v>150</v>
      </c>
      <c r="N237" s="22">
        <f t="shared" si="98"/>
        <v>150</v>
      </c>
      <c r="O237" s="22">
        <f t="shared" si="98"/>
        <v>0</v>
      </c>
      <c r="P237" s="22">
        <f t="shared" si="98"/>
        <v>146.997</v>
      </c>
      <c r="Q237" s="22">
        <f t="shared" si="98"/>
        <v>146.997</v>
      </c>
      <c r="R237" s="22">
        <f t="shared" si="98"/>
        <v>0</v>
      </c>
      <c r="S237" s="23">
        <f t="shared" si="86"/>
        <v>97.998</v>
      </c>
      <c r="T237" s="6"/>
      <c r="U237" s="34"/>
      <c r="V237" s="9">
        <f>J237-M237</f>
        <v>2950</v>
      </c>
    </row>
    <row r="238" spans="1:22" ht="18.75" outlineLevel="3">
      <c r="A238" s="36"/>
      <c r="B238" s="3">
        <v>2310</v>
      </c>
      <c r="C238" s="4">
        <v>4659</v>
      </c>
      <c r="D238" s="5">
        <v>6121</v>
      </c>
      <c r="E238" s="5"/>
      <c r="F238" s="1">
        <v>5600</v>
      </c>
      <c r="G238" s="6" t="s">
        <v>196</v>
      </c>
      <c r="H238" s="11">
        <v>2002</v>
      </c>
      <c r="I238" s="11">
        <v>2003</v>
      </c>
      <c r="J238" s="7">
        <v>1300</v>
      </c>
      <c r="K238" s="22"/>
      <c r="L238" s="22"/>
      <c r="M238" s="8">
        <f>+N238+O238</f>
        <v>2</v>
      </c>
      <c r="N238" s="7">
        <v>2</v>
      </c>
      <c r="O238" s="22"/>
      <c r="P238" s="8">
        <f>+Q238+R238</f>
        <v>1.469</v>
      </c>
      <c r="Q238" s="7">
        <v>1.469</v>
      </c>
      <c r="R238" s="22"/>
      <c r="S238" s="20">
        <f t="shared" si="86"/>
        <v>73.45</v>
      </c>
      <c r="T238" s="6" t="s">
        <v>98</v>
      </c>
      <c r="U238" s="34"/>
      <c r="V238" s="9"/>
    </row>
    <row r="239" spans="1:22" ht="18.75" outlineLevel="3">
      <c r="A239" s="36"/>
      <c r="B239" s="3"/>
      <c r="C239" s="4">
        <v>4659</v>
      </c>
      <c r="D239" s="5">
        <v>6126</v>
      </c>
      <c r="E239" s="5"/>
      <c r="F239" s="1">
        <v>5600</v>
      </c>
      <c r="G239" s="6" t="s">
        <v>196</v>
      </c>
      <c r="H239" s="11"/>
      <c r="I239" s="11"/>
      <c r="J239" s="7"/>
      <c r="K239" s="22"/>
      <c r="L239" s="22"/>
      <c r="M239" s="8">
        <f>+N239+O239</f>
        <v>78</v>
      </c>
      <c r="N239" s="7">
        <v>78</v>
      </c>
      <c r="O239" s="22"/>
      <c r="P239" s="8">
        <f>+Q239+R239</f>
        <v>77.7</v>
      </c>
      <c r="Q239" s="7">
        <v>77.7</v>
      </c>
      <c r="R239" s="22"/>
      <c r="S239" s="20">
        <f t="shared" si="86"/>
        <v>99.61538461538461</v>
      </c>
      <c r="T239" s="6"/>
      <c r="U239" s="34"/>
      <c r="V239" s="9"/>
    </row>
    <row r="240" spans="1:22" ht="18.75" outlineLevel="2">
      <c r="A240" s="36"/>
      <c r="B240" s="3"/>
      <c r="C240" s="35" t="s">
        <v>197</v>
      </c>
      <c r="D240" s="5"/>
      <c r="E240" s="5"/>
      <c r="F240" s="1"/>
      <c r="G240" s="6"/>
      <c r="H240" s="11"/>
      <c r="I240" s="11"/>
      <c r="J240" s="22">
        <f>SUBTOTAL(9,J238:J239)</f>
        <v>1300</v>
      </c>
      <c r="K240" s="22">
        <f aca="true" t="shared" si="99" ref="K240:R240">SUBTOTAL(9,K238:K239)</f>
        <v>0</v>
      </c>
      <c r="L240" s="22">
        <f t="shared" si="99"/>
        <v>0</v>
      </c>
      <c r="M240" s="22">
        <f t="shared" si="99"/>
        <v>80</v>
      </c>
      <c r="N240" s="22">
        <f t="shared" si="99"/>
        <v>80</v>
      </c>
      <c r="O240" s="22">
        <f t="shared" si="99"/>
        <v>0</v>
      </c>
      <c r="P240" s="22">
        <f t="shared" si="99"/>
        <v>79.169</v>
      </c>
      <c r="Q240" s="22">
        <f t="shared" si="99"/>
        <v>79.169</v>
      </c>
      <c r="R240" s="22">
        <f t="shared" si="99"/>
        <v>0</v>
      </c>
      <c r="S240" s="23">
        <f t="shared" si="86"/>
        <v>98.96125</v>
      </c>
      <c r="T240" s="6"/>
      <c r="U240" s="34"/>
      <c r="V240" s="9">
        <f>J240-M240</f>
        <v>1220</v>
      </c>
    </row>
    <row r="241" spans="1:22" ht="18.75" outlineLevel="3">
      <c r="A241" s="36"/>
      <c r="B241" s="3">
        <v>2310</v>
      </c>
      <c r="C241" s="4">
        <v>4660</v>
      </c>
      <c r="D241" s="5">
        <v>6121</v>
      </c>
      <c r="E241" s="5"/>
      <c r="F241" s="1">
        <v>5600</v>
      </c>
      <c r="G241" s="6" t="s">
        <v>198</v>
      </c>
      <c r="H241" s="11">
        <v>2002</v>
      </c>
      <c r="I241" s="11">
        <v>2004</v>
      </c>
      <c r="J241" s="7">
        <v>4800</v>
      </c>
      <c r="K241" s="22"/>
      <c r="L241" s="22"/>
      <c r="M241" s="8">
        <f>+N241+O241</f>
        <v>6.06</v>
      </c>
      <c r="N241" s="7">
        <v>6.06</v>
      </c>
      <c r="O241" s="22"/>
      <c r="P241" s="8">
        <f>+Q241+R241</f>
        <v>4.422</v>
      </c>
      <c r="Q241" s="7">
        <v>4.422</v>
      </c>
      <c r="R241" s="22"/>
      <c r="S241" s="20">
        <f t="shared" si="86"/>
        <v>72.97029702970296</v>
      </c>
      <c r="T241" s="6" t="s">
        <v>98</v>
      </c>
      <c r="U241" s="34"/>
      <c r="V241" s="9"/>
    </row>
    <row r="242" spans="1:22" ht="18.75" outlineLevel="3">
      <c r="A242" s="36"/>
      <c r="B242" s="3"/>
      <c r="C242" s="4">
        <v>4660</v>
      </c>
      <c r="D242" s="5">
        <v>6126</v>
      </c>
      <c r="E242" s="5"/>
      <c r="F242" s="1">
        <v>5600</v>
      </c>
      <c r="G242" s="6" t="s">
        <v>198</v>
      </c>
      <c r="H242" s="11"/>
      <c r="I242" s="11"/>
      <c r="J242" s="7"/>
      <c r="K242" s="22"/>
      <c r="L242" s="22"/>
      <c r="M242" s="8">
        <f>+N242+O242</f>
        <v>233.94</v>
      </c>
      <c r="N242" s="7">
        <v>233.94</v>
      </c>
      <c r="O242" s="22"/>
      <c r="P242" s="8">
        <f>+Q242+R242</f>
        <v>233.94</v>
      </c>
      <c r="Q242" s="7">
        <v>233.94</v>
      </c>
      <c r="R242" s="22"/>
      <c r="S242" s="20">
        <f t="shared" si="86"/>
        <v>100</v>
      </c>
      <c r="T242" s="6"/>
      <c r="U242" s="34"/>
      <c r="V242" s="9"/>
    </row>
    <row r="243" spans="1:22" ht="18.75" outlineLevel="2">
      <c r="A243" s="36"/>
      <c r="B243" s="3"/>
      <c r="C243" s="35" t="s">
        <v>199</v>
      </c>
      <c r="D243" s="5"/>
      <c r="E243" s="5"/>
      <c r="F243" s="1"/>
      <c r="G243" s="6"/>
      <c r="H243" s="11"/>
      <c r="I243" s="11"/>
      <c r="J243" s="22">
        <f>SUBTOTAL(9,J241:J242)</f>
        <v>4800</v>
      </c>
      <c r="K243" s="22">
        <f aca="true" t="shared" si="100" ref="K243:R243">SUBTOTAL(9,K241:K242)</f>
        <v>0</v>
      </c>
      <c r="L243" s="22">
        <f t="shared" si="100"/>
        <v>0</v>
      </c>
      <c r="M243" s="22">
        <f t="shared" si="100"/>
        <v>240</v>
      </c>
      <c r="N243" s="22">
        <f t="shared" si="100"/>
        <v>240</v>
      </c>
      <c r="O243" s="22">
        <f t="shared" si="100"/>
        <v>0</v>
      </c>
      <c r="P243" s="22">
        <f t="shared" si="100"/>
        <v>238.362</v>
      </c>
      <c r="Q243" s="22">
        <f t="shared" si="100"/>
        <v>238.362</v>
      </c>
      <c r="R243" s="22">
        <f t="shared" si="100"/>
        <v>0</v>
      </c>
      <c r="S243" s="23">
        <f t="shared" si="86"/>
        <v>99.31750000000001</v>
      </c>
      <c r="T243" s="6"/>
      <c r="U243" s="34"/>
      <c r="V243" s="9">
        <f>J243-M243</f>
        <v>4560</v>
      </c>
    </row>
    <row r="244" spans="1:22" ht="18.75" outlineLevel="3">
      <c r="A244" s="36"/>
      <c r="B244" s="3">
        <v>2310</v>
      </c>
      <c r="C244" s="4">
        <v>4661</v>
      </c>
      <c r="D244" s="5">
        <v>6121</v>
      </c>
      <c r="E244" s="5"/>
      <c r="F244" s="1">
        <v>5600</v>
      </c>
      <c r="G244" s="6" t="s">
        <v>200</v>
      </c>
      <c r="H244" s="11">
        <v>2002</v>
      </c>
      <c r="I244" s="11">
        <v>2004</v>
      </c>
      <c r="J244" s="7">
        <v>3700</v>
      </c>
      <c r="K244" s="22"/>
      <c r="L244" s="22"/>
      <c r="M244" s="8">
        <f>+N244+O244</f>
        <v>5.75</v>
      </c>
      <c r="N244" s="7">
        <v>5.75</v>
      </c>
      <c r="O244" s="22"/>
      <c r="P244" s="8">
        <f>+Q244+R244</f>
        <v>3.671</v>
      </c>
      <c r="Q244" s="7">
        <v>3.671</v>
      </c>
      <c r="R244" s="22"/>
      <c r="S244" s="20">
        <f t="shared" si="86"/>
        <v>63.84347826086956</v>
      </c>
      <c r="T244" s="6" t="s">
        <v>98</v>
      </c>
      <c r="U244" s="34"/>
      <c r="V244" s="9"/>
    </row>
    <row r="245" spans="1:22" ht="18.75" outlineLevel="3">
      <c r="A245" s="36"/>
      <c r="B245" s="3"/>
      <c r="C245" s="4">
        <v>4661</v>
      </c>
      <c r="D245" s="5">
        <v>6126</v>
      </c>
      <c r="E245" s="5"/>
      <c r="F245" s="1">
        <v>5600</v>
      </c>
      <c r="G245" s="6" t="s">
        <v>200</v>
      </c>
      <c r="H245" s="11"/>
      <c r="I245" s="11"/>
      <c r="J245" s="7"/>
      <c r="K245" s="22"/>
      <c r="L245" s="22"/>
      <c r="M245" s="8">
        <f>+N245+O245</f>
        <v>194.25</v>
      </c>
      <c r="N245" s="7">
        <v>194.25</v>
      </c>
      <c r="O245" s="22"/>
      <c r="P245" s="8">
        <f>+Q245+R245</f>
        <v>194.25</v>
      </c>
      <c r="Q245" s="7">
        <v>194.25</v>
      </c>
      <c r="R245" s="22"/>
      <c r="S245" s="20">
        <f>IF(M245=0,0,(P245/M245*100))</f>
        <v>100</v>
      </c>
      <c r="T245" s="6"/>
      <c r="U245" s="34"/>
      <c r="V245" s="9"/>
    </row>
    <row r="246" spans="1:22" ht="18.75" outlineLevel="2">
      <c r="A246" s="36"/>
      <c r="B246" s="3"/>
      <c r="C246" s="35" t="s">
        <v>201</v>
      </c>
      <c r="D246" s="5"/>
      <c r="E246" s="5"/>
      <c r="F246" s="1"/>
      <c r="G246" s="6"/>
      <c r="H246" s="11"/>
      <c r="I246" s="11"/>
      <c r="J246" s="22">
        <f>SUBTOTAL(9,J244:J245)</f>
        <v>3700</v>
      </c>
      <c r="K246" s="22">
        <f aca="true" t="shared" si="101" ref="K246:R246">SUBTOTAL(9,K244:K245)</f>
        <v>0</v>
      </c>
      <c r="L246" s="22">
        <f t="shared" si="101"/>
        <v>0</v>
      </c>
      <c r="M246" s="22">
        <f t="shared" si="101"/>
        <v>200</v>
      </c>
      <c r="N246" s="22">
        <f t="shared" si="101"/>
        <v>200</v>
      </c>
      <c r="O246" s="22">
        <f t="shared" si="101"/>
        <v>0</v>
      </c>
      <c r="P246" s="22">
        <f t="shared" si="101"/>
        <v>197.921</v>
      </c>
      <c r="Q246" s="22">
        <f t="shared" si="101"/>
        <v>197.921</v>
      </c>
      <c r="R246" s="22">
        <f t="shared" si="101"/>
        <v>0</v>
      </c>
      <c r="S246" s="23">
        <f t="shared" si="86"/>
        <v>98.9605</v>
      </c>
      <c r="T246" s="6"/>
      <c r="U246" s="34"/>
      <c r="V246" s="9">
        <f>J246-M246</f>
        <v>3500</v>
      </c>
    </row>
    <row r="247" spans="1:22" ht="18.75" outlineLevel="3">
      <c r="A247" s="36"/>
      <c r="B247" s="3">
        <v>2310</v>
      </c>
      <c r="C247" s="4">
        <v>4662</v>
      </c>
      <c r="D247" s="5">
        <v>6121</v>
      </c>
      <c r="E247" s="5"/>
      <c r="F247" s="1">
        <v>5600</v>
      </c>
      <c r="G247" s="6" t="s">
        <v>202</v>
      </c>
      <c r="H247" s="11">
        <v>2002</v>
      </c>
      <c r="I247" s="11">
        <v>2004</v>
      </c>
      <c r="J247" s="7">
        <v>3700</v>
      </c>
      <c r="K247" s="22"/>
      <c r="L247" s="22"/>
      <c r="M247" s="8">
        <f>+N247+O247</f>
        <v>4.64</v>
      </c>
      <c r="N247" s="7">
        <v>4.64</v>
      </c>
      <c r="O247" s="22"/>
      <c r="P247" s="8">
        <f>+Q247+R247</f>
        <v>3.881</v>
      </c>
      <c r="Q247" s="7">
        <v>3.881</v>
      </c>
      <c r="R247" s="22"/>
      <c r="S247" s="20">
        <f t="shared" si="86"/>
        <v>83.64224137931035</v>
      </c>
      <c r="T247" s="6" t="s">
        <v>98</v>
      </c>
      <c r="U247" s="34"/>
      <c r="V247" s="9"/>
    </row>
    <row r="248" spans="1:22" ht="18.75" outlineLevel="3">
      <c r="A248" s="36"/>
      <c r="B248" s="3"/>
      <c r="C248" s="4">
        <v>4662</v>
      </c>
      <c r="D248" s="5">
        <v>6126</v>
      </c>
      <c r="E248" s="5"/>
      <c r="F248" s="1">
        <v>5600</v>
      </c>
      <c r="G248" s="6" t="s">
        <v>202</v>
      </c>
      <c r="H248" s="11"/>
      <c r="I248" s="11"/>
      <c r="J248" s="7"/>
      <c r="K248" s="22"/>
      <c r="L248" s="22"/>
      <c r="M248" s="8">
        <f>+N248+O248</f>
        <v>205.36</v>
      </c>
      <c r="N248" s="7">
        <v>205.36</v>
      </c>
      <c r="O248" s="22"/>
      <c r="P248" s="8">
        <f>+Q248+R248</f>
        <v>205.359</v>
      </c>
      <c r="Q248" s="7">
        <v>205.359</v>
      </c>
      <c r="R248" s="22"/>
      <c r="S248" s="20">
        <f>IF(M248=0,0,(P248/M248*100))</f>
        <v>99.99951305025321</v>
      </c>
      <c r="T248" s="6"/>
      <c r="U248" s="34"/>
      <c r="V248" s="9"/>
    </row>
    <row r="249" spans="1:22" ht="18.75" outlineLevel="2">
      <c r="A249" s="36"/>
      <c r="B249" s="3"/>
      <c r="C249" s="35" t="s">
        <v>203</v>
      </c>
      <c r="D249" s="5"/>
      <c r="E249" s="5"/>
      <c r="F249" s="1"/>
      <c r="G249" s="6"/>
      <c r="H249" s="11"/>
      <c r="I249" s="11"/>
      <c r="J249" s="22">
        <f>SUBTOTAL(9,J247:J248)</f>
        <v>3700</v>
      </c>
      <c r="K249" s="22">
        <f aca="true" t="shared" si="102" ref="K249:R249">SUBTOTAL(9,K247:K248)</f>
        <v>0</v>
      </c>
      <c r="L249" s="22">
        <f t="shared" si="102"/>
        <v>0</v>
      </c>
      <c r="M249" s="22">
        <f t="shared" si="102"/>
        <v>210</v>
      </c>
      <c r="N249" s="22">
        <f t="shared" si="102"/>
        <v>210</v>
      </c>
      <c r="O249" s="22">
        <f t="shared" si="102"/>
        <v>0</v>
      </c>
      <c r="P249" s="22">
        <f t="shared" si="102"/>
        <v>209.24</v>
      </c>
      <c r="Q249" s="22">
        <f t="shared" si="102"/>
        <v>209.24</v>
      </c>
      <c r="R249" s="22">
        <f t="shared" si="102"/>
        <v>0</v>
      </c>
      <c r="S249" s="23">
        <f t="shared" si="86"/>
        <v>99.63809523809525</v>
      </c>
      <c r="T249" s="6"/>
      <c r="U249" s="34"/>
      <c r="V249" s="9">
        <f>J249-M249</f>
        <v>3490</v>
      </c>
    </row>
    <row r="250" spans="1:22" ht="18.75" outlineLevel="3">
      <c r="A250" s="36"/>
      <c r="B250" s="3">
        <v>2310</v>
      </c>
      <c r="C250" s="4">
        <v>4663</v>
      </c>
      <c r="D250" s="5">
        <v>6121</v>
      </c>
      <c r="E250" s="5"/>
      <c r="F250" s="1">
        <v>5600</v>
      </c>
      <c r="G250" s="6" t="s">
        <v>204</v>
      </c>
      <c r="H250" s="11">
        <v>2002</v>
      </c>
      <c r="I250" s="11">
        <v>2004</v>
      </c>
      <c r="J250" s="7">
        <v>4500</v>
      </c>
      <c r="K250" s="22"/>
      <c r="L250" s="22"/>
      <c r="M250" s="8">
        <f>+N250+O250</f>
        <v>1500</v>
      </c>
      <c r="N250" s="7">
        <v>1500</v>
      </c>
      <c r="O250" s="22"/>
      <c r="P250" s="8">
        <f>+Q250+R250</f>
        <v>1500</v>
      </c>
      <c r="Q250" s="7">
        <v>1500</v>
      </c>
      <c r="R250" s="22"/>
      <c r="S250" s="20">
        <f t="shared" si="86"/>
        <v>100</v>
      </c>
      <c r="T250" s="6" t="s">
        <v>98</v>
      </c>
      <c r="U250" s="34"/>
      <c r="V250" s="9"/>
    </row>
    <row r="251" spans="1:22" ht="18.75" outlineLevel="2">
      <c r="A251" s="36"/>
      <c r="B251" s="3"/>
      <c r="C251" s="35" t="s">
        <v>256</v>
      </c>
      <c r="D251" s="5"/>
      <c r="E251" s="5"/>
      <c r="F251" s="1"/>
      <c r="G251" s="6"/>
      <c r="H251" s="11"/>
      <c r="I251" s="11"/>
      <c r="J251" s="22">
        <f>SUBTOTAL(9,J250:J250)</f>
        <v>4500</v>
      </c>
      <c r="K251" s="22">
        <f aca="true" t="shared" si="103" ref="K251:R251">SUBTOTAL(9,K250:K250)</f>
        <v>0</v>
      </c>
      <c r="L251" s="22">
        <f t="shared" si="103"/>
        <v>0</v>
      </c>
      <c r="M251" s="22">
        <f t="shared" si="103"/>
        <v>1500</v>
      </c>
      <c r="N251" s="22">
        <f t="shared" si="103"/>
        <v>1500</v>
      </c>
      <c r="O251" s="22">
        <f t="shared" si="103"/>
        <v>0</v>
      </c>
      <c r="P251" s="22">
        <f t="shared" si="103"/>
        <v>1500</v>
      </c>
      <c r="Q251" s="22">
        <f t="shared" si="103"/>
        <v>1500</v>
      </c>
      <c r="R251" s="22">
        <f t="shared" si="103"/>
        <v>0</v>
      </c>
      <c r="S251" s="23">
        <f t="shared" si="86"/>
        <v>100</v>
      </c>
      <c r="T251" s="6"/>
      <c r="U251" s="34"/>
      <c r="V251" s="9">
        <f>J251-M251</f>
        <v>3000</v>
      </c>
    </row>
    <row r="252" spans="1:22" ht="18.75" outlineLevel="2">
      <c r="A252" s="36"/>
      <c r="B252" s="3">
        <v>2310</v>
      </c>
      <c r="C252" s="4">
        <v>4669</v>
      </c>
      <c r="D252" s="5">
        <v>6121</v>
      </c>
      <c r="E252" s="5"/>
      <c r="F252" s="1">
        <v>5600</v>
      </c>
      <c r="G252" s="6" t="s">
        <v>249</v>
      </c>
      <c r="H252" s="11">
        <v>2002</v>
      </c>
      <c r="I252" s="11">
        <v>2004</v>
      </c>
      <c r="J252" s="7">
        <v>2562</v>
      </c>
      <c r="K252" s="7"/>
      <c r="L252" s="7"/>
      <c r="M252" s="8">
        <f>+N252+O252</f>
        <v>7.05</v>
      </c>
      <c r="N252" s="7">
        <v>7.05</v>
      </c>
      <c r="O252" s="7"/>
      <c r="P252" s="8">
        <f>+Q252+R252</f>
        <v>3.552</v>
      </c>
      <c r="Q252" s="7">
        <v>3.552</v>
      </c>
      <c r="R252" s="7"/>
      <c r="S252" s="20">
        <f t="shared" si="86"/>
        <v>50.38297872340426</v>
      </c>
      <c r="T252" s="6" t="s">
        <v>98</v>
      </c>
      <c r="U252" s="34"/>
      <c r="V252" s="9"/>
    </row>
    <row r="253" spans="1:22" ht="18.75" outlineLevel="2">
      <c r="A253" s="36"/>
      <c r="B253" s="3"/>
      <c r="C253" s="4">
        <v>4669</v>
      </c>
      <c r="D253" s="5">
        <v>6126</v>
      </c>
      <c r="E253" s="5"/>
      <c r="F253" s="1">
        <v>5600</v>
      </c>
      <c r="G253" s="6" t="s">
        <v>249</v>
      </c>
      <c r="H253" s="11"/>
      <c r="I253" s="11"/>
      <c r="J253" s="7"/>
      <c r="K253" s="7"/>
      <c r="L253" s="7"/>
      <c r="M253" s="8">
        <f>+N253+O253</f>
        <v>187.95</v>
      </c>
      <c r="N253" s="7">
        <v>187.95</v>
      </c>
      <c r="O253" s="7"/>
      <c r="P253" s="8">
        <f>+Q253+R253</f>
        <v>187.95</v>
      </c>
      <c r="Q253" s="7">
        <v>187.95</v>
      </c>
      <c r="R253" s="7"/>
      <c r="S253" s="20">
        <f>IF(M253=0,0,(P253/M253*100))</f>
        <v>100</v>
      </c>
      <c r="T253" s="6"/>
      <c r="U253" s="34"/>
      <c r="V253" s="9"/>
    </row>
    <row r="254" spans="1:22" ht="18.75" outlineLevel="2">
      <c r="A254" s="36"/>
      <c r="B254" s="3"/>
      <c r="C254" s="35" t="s">
        <v>250</v>
      </c>
      <c r="D254" s="5"/>
      <c r="E254" s="5"/>
      <c r="F254" s="1"/>
      <c r="G254" s="6"/>
      <c r="H254" s="11"/>
      <c r="I254" s="11"/>
      <c r="J254" s="22">
        <f>SUBTOTAL(9,J252:J253)</f>
        <v>2562</v>
      </c>
      <c r="K254" s="22">
        <f aca="true" t="shared" si="104" ref="K254:R254">SUBTOTAL(9,K252:K253)</f>
        <v>0</v>
      </c>
      <c r="L254" s="22">
        <f t="shared" si="104"/>
        <v>0</v>
      </c>
      <c r="M254" s="22">
        <f t="shared" si="104"/>
        <v>195</v>
      </c>
      <c r="N254" s="22">
        <f t="shared" si="104"/>
        <v>195</v>
      </c>
      <c r="O254" s="22">
        <f t="shared" si="104"/>
        <v>0</v>
      </c>
      <c r="P254" s="22">
        <f t="shared" si="104"/>
        <v>191.50199999999998</v>
      </c>
      <c r="Q254" s="22">
        <f t="shared" si="104"/>
        <v>191.50199999999998</v>
      </c>
      <c r="R254" s="22">
        <f t="shared" si="104"/>
        <v>0</v>
      </c>
      <c r="S254" s="23">
        <f t="shared" si="86"/>
        <v>98.20615384615382</v>
      </c>
      <c r="T254" s="6"/>
      <c r="U254" s="34"/>
      <c r="V254" s="9">
        <f>J254-M254</f>
        <v>2367</v>
      </c>
    </row>
    <row r="255" spans="1:22" ht="18.75" outlineLevel="2">
      <c r="A255" s="36"/>
      <c r="B255" s="3">
        <v>2310</v>
      </c>
      <c r="C255" s="4">
        <v>4676</v>
      </c>
      <c r="D255" s="5">
        <v>6121</v>
      </c>
      <c r="E255" s="5"/>
      <c r="F255" s="1">
        <v>5600</v>
      </c>
      <c r="G255" s="6" t="s">
        <v>3</v>
      </c>
      <c r="H255" s="11">
        <v>2002</v>
      </c>
      <c r="I255" s="11">
        <v>2002</v>
      </c>
      <c r="J255" s="7">
        <v>3817</v>
      </c>
      <c r="K255" s="7"/>
      <c r="L255" s="7"/>
      <c r="M255" s="8">
        <f>+N255+O255</f>
        <v>7.6</v>
      </c>
      <c r="N255" s="7">
        <v>7.6</v>
      </c>
      <c r="O255" s="7"/>
      <c r="P255" s="8">
        <f>+Q255+R255</f>
        <v>3.73</v>
      </c>
      <c r="Q255" s="7">
        <v>3.73</v>
      </c>
      <c r="R255" s="7"/>
      <c r="S255" s="20">
        <f>IF(M255=0,0,(P255/M255*100))</f>
        <v>49.078947368421055</v>
      </c>
      <c r="T255" s="6" t="s">
        <v>98</v>
      </c>
      <c r="U255" s="34"/>
      <c r="V255" s="9"/>
    </row>
    <row r="256" spans="1:22" ht="18.75" outlineLevel="2">
      <c r="A256" s="36"/>
      <c r="B256" s="3"/>
      <c r="C256" s="4">
        <v>4676</v>
      </c>
      <c r="D256" s="5">
        <v>6126</v>
      </c>
      <c r="E256" s="5"/>
      <c r="F256" s="1">
        <v>5600</v>
      </c>
      <c r="G256" s="6" t="s">
        <v>4</v>
      </c>
      <c r="H256" s="11"/>
      <c r="I256" s="11"/>
      <c r="J256" s="7"/>
      <c r="K256" s="7"/>
      <c r="L256" s="7"/>
      <c r="M256" s="8">
        <f>+N256+O256</f>
        <v>197.4</v>
      </c>
      <c r="N256" s="7">
        <v>197.4</v>
      </c>
      <c r="O256" s="7"/>
      <c r="P256" s="8">
        <f>+Q256+R256</f>
        <v>197.4</v>
      </c>
      <c r="Q256" s="7">
        <v>197.4</v>
      </c>
      <c r="R256" s="7"/>
      <c r="S256" s="20">
        <f>IF(M256=0,0,(P256/M256*100))</f>
        <v>100</v>
      </c>
      <c r="T256" s="6"/>
      <c r="U256" s="34"/>
      <c r="V256" s="9"/>
    </row>
    <row r="257" spans="1:22" ht="18.75" outlineLevel="2">
      <c r="A257" s="36"/>
      <c r="B257" s="3"/>
      <c r="C257" s="35" t="s">
        <v>5</v>
      </c>
      <c r="D257" s="5"/>
      <c r="E257" s="5"/>
      <c r="F257" s="1"/>
      <c r="G257" s="6"/>
      <c r="H257" s="11"/>
      <c r="I257" s="11"/>
      <c r="J257" s="22">
        <f>SUBTOTAL(9,J255:J256)</f>
        <v>3817</v>
      </c>
      <c r="K257" s="22">
        <f aca="true" t="shared" si="105" ref="K257:R257">SUBTOTAL(9,K255:K256)</f>
        <v>0</v>
      </c>
      <c r="L257" s="22">
        <f t="shared" si="105"/>
        <v>0</v>
      </c>
      <c r="M257" s="22">
        <f t="shared" si="105"/>
        <v>205</v>
      </c>
      <c r="N257" s="22">
        <f t="shared" si="105"/>
        <v>205</v>
      </c>
      <c r="O257" s="22">
        <f t="shared" si="105"/>
        <v>0</v>
      </c>
      <c r="P257" s="22">
        <f t="shared" si="105"/>
        <v>201.13</v>
      </c>
      <c r="Q257" s="22">
        <f t="shared" si="105"/>
        <v>201.13</v>
      </c>
      <c r="R257" s="22">
        <f t="shared" si="105"/>
        <v>0</v>
      </c>
      <c r="S257" s="23">
        <f>IF(M257=0,0,(P257/M257*100))</f>
        <v>98.11219512195122</v>
      </c>
      <c r="T257" s="6"/>
      <c r="U257" s="34"/>
      <c r="V257" s="9"/>
    </row>
    <row r="258" spans="1:22" ht="18.75" outlineLevel="1">
      <c r="A258" s="36"/>
      <c r="B258" s="42" t="s">
        <v>797</v>
      </c>
      <c r="C258" s="4"/>
      <c r="D258" s="5"/>
      <c r="E258" s="5"/>
      <c r="F258" s="1"/>
      <c r="G258" s="6"/>
      <c r="H258" s="11"/>
      <c r="I258" s="11"/>
      <c r="J258" s="22">
        <f>SUBTOTAL(9,J167:J256)</f>
        <v>410170</v>
      </c>
      <c r="K258" s="22">
        <f aca="true" t="shared" si="106" ref="K258:R258">SUBTOTAL(9,K167:K256)</f>
        <v>81996.6</v>
      </c>
      <c r="L258" s="22">
        <f t="shared" si="106"/>
        <v>86609</v>
      </c>
      <c r="M258" s="22">
        <f t="shared" si="106"/>
        <v>83958.02</v>
      </c>
      <c r="N258" s="22">
        <f t="shared" si="106"/>
        <v>83958.02</v>
      </c>
      <c r="O258" s="22">
        <f t="shared" si="106"/>
        <v>0</v>
      </c>
      <c r="P258" s="22">
        <f t="shared" si="106"/>
        <v>83361.8276</v>
      </c>
      <c r="Q258" s="22">
        <f t="shared" si="106"/>
        <v>83361.8276</v>
      </c>
      <c r="R258" s="22">
        <f t="shared" si="106"/>
        <v>0</v>
      </c>
      <c r="S258" s="23">
        <f t="shared" si="86"/>
        <v>99.28989225805944</v>
      </c>
      <c r="T258" s="6"/>
      <c r="U258" s="34"/>
      <c r="V258" s="9">
        <f>J258-M258</f>
        <v>326211.98</v>
      </c>
    </row>
    <row r="259" spans="1:22" ht="18.75" outlineLevel="3">
      <c r="A259" s="36"/>
      <c r="B259" s="3">
        <v>2321</v>
      </c>
      <c r="C259" s="4">
        <v>4005</v>
      </c>
      <c r="D259" s="5">
        <v>6121</v>
      </c>
      <c r="E259" s="5"/>
      <c r="F259" s="1">
        <v>5600</v>
      </c>
      <c r="G259" s="6" t="s">
        <v>753</v>
      </c>
      <c r="H259" s="11">
        <v>1995</v>
      </c>
      <c r="I259" s="11">
        <v>2002</v>
      </c>
      <c r="J259" s="7">
        <v>61045</v>
      </c>
      <c r="K259" s="7">
        <v>51155.6</v>
      </c>
      <c r="L259" s="7">
        <v>15644</v>
      </c>
      <c r="M259" s="8">
        <f>+N259+O259</f>
        <v>9887</v>
      </c>
      <c r="N259" s="7">
        <v>9887</v>
      </c>
      <c r="O259" s="7"/>
      <c r="P259" s="8">
        <f>+Q259+R259</f>
        <v>9881.2684</v>
      </c>
      <c r="Q259" s="7">
        <v>9881.2684</v>
      </c>
      <c r="R259" s="7"/>
      <c r="S259" s="20">
        <f t="shared" si="86"/>
        <v>99.94202892687369</v>
      </c>
      <c r="T259" s="6" t="s">
        <v>98</v>
      </c>
      <c r="U259" s="34" t="s">
        <v>736</v>
      </c>
      <c r="V259" s="9"/>
    </row>
    <row r="260" spans="1:22" ht="18.75" outlineLevel="3">
      <c r="A260" s="36"/>
      <c r="B260" s="3"/>
      <c r="C260" s="4">
        <v>4005</v>
      </c>
      <c r="D260" s="5">
        <v>6141</v>
      </c>
      <c r="E260" s="5"/>
      <c r="F260" s="1">
        <v>5600</v>
      </c>
      <c r="G260" s="6" t="s">
        <v>753</v>
      </c>
      <c r="H260" s="11"/>
      <c r="I260" s="11"/>
      <c r="J260" s="7"/>
      <c r="K260" s="7"/>
      <c r="L260" s="7"/>
      <c r="M260" s="8">
        <f>+N260+O260</f>
        <v>2</v>
      </c>
      <c r="N260" s="7">
        <v>2</v>
      </c>
      <c r="O260" s="7"/>
      <c r="P260" s="8">
        <f>+Q260+R260</f>
        <v>2</v>
      </c>
      <c r="Q260" s="7">
        <v>2</v>
      </c>
      <c r="R260" s="7"/>
      <c r="S260" s="20">
        <f t="shared" si="86"/>
        <v>100</v>
      </c>
      <c r="T260" s="6"/>
      <c r="U260" s="34"/>
      <c r="V260" s="9"/>
    </row>
    <row r="261" spans="1:22" ht="18.75" outlineLevel="2">
      <c r="A261" s="36"/>
      <c r="B261" s="3"/>
      <c r="C261" s="35" t="s">
        <v>510</v>
      </c>
      <c r="D261" s="5"/>
      <c r="E261" s="5"/>
      <c r="F261" s="1"/>
      <c r="G261" s="6"/>
      <c r="H261" s="11"/>
      <c r="I261" s="11"/>
      <c r="J261" s="22">
        <f>SUBTOTAL(9,J259:J260)</f>
        <v>61045</v>
      </c>
      <c r="K261" s="22">
        <f aca="true" t="shared" si="107" ref="K261:R261">SUBTOTAL(9,K259:K260)</f>
        <v>51155.6</v>
      </c>
      <c r="L261" s="22">
        <f t="shared" si="107"/>
        <v>15644</v>
      </c>
      <c r="M261" s="22">
        <f t="shared" si="107"/>
        <v>9889</v>
      </c>
      <c r="N261" s="22">
        <f t="shared" si="107"/>
        <v>9889</v>
      </c>
      <c r="O261" s="22">
        <f t="shared" si="107"/>
        <v>0</v>
      </c>
      <c r="P261" s="22">
        <f t="shared" si="107"/>
        <v>9883.2684</v>
      </c>
      <c r="Q261" s="22">
        <f t="shared" si="107"/>
        <v>9883.2684</v>
      </c>
      <c r="R261" s="22">
        <f t="shared" si="107"/>
        <v>0</v>
      </c>
      <c r="S261" s="23">
        <f t="shared" si="86"/>
        <v>99.94204065122865</v>
      </c>
      <c r="T261" s="6"/>
      <c r="U261" s="34"/>
      <c r="V261" s="9">
        <f>J261-M261</f>
        <v>51156</v>
      </c>
    </row>
    <row r="262" spans="1:22" ht="18.75" outlineLevel="3">
      <c r="A262" s="36"/>
      <c r="B262" s="3">
        <v>2321</v>
      </c>
      <c r="C262" s="4">
        <v>4033</v>
      </c>
      <c r="D262" s="5">
        <v>6121</v>
      </c>
      <c r="E262" s="5"/>
      <c r="F262" s="1">
        <v>5600</v>
      </c>
      <c r="G262" s="6" t="s">
        <v>754</v>
      </c>
      <c r="H262" s="11">
        <v>1996</v>
      </c>
      <c r="I262" s="11">
        <v>2004</v>
      </c>
      <c r="J262" s="7">
        <v>17860</v>
      </c>
      <c r="K262" s="7">
        <v>187.1</v>
      </c>
      <c r="L262" s="7">
        <v>400</v>
      </c>
      <c r="M262" s="8">
        <f>+N262+O262</f>
        <v>1.74</v>
      </c>
      <c r="N262" s="7">
        <v>1.74</v>
      </c>
      <c r="O262" s="7"/>
      <c r="P262" s="8">
        <f>+Q262+R262</f>
        <v>1.74</v>
      </c>
      <c r="Q262" s="7">
        <v>1.74</v>
      </c>
      <c r="R262" s="7"/>
      <c r="S262" s="20">
        <f t="shared" si="86"/>
        <v>100</v>
      </c>
      <c r="T262" s="6" t="s">
        <v>98</v>
      </c>
      <c r="U262" s="34" t="s">
        <v>736</v>
      </c>
      <c r="V262" s="9"/>
    </row>
    <row r="263" spans="1:22" ht="18.75" outlineLevel="3">
      <c r="A263" s="36"/>
      <c r="B263" s="3"/>
      <c r="C263" s="4">
        <v>4033</v>
      </c>
      <c r="D263" s="5">
        <v>6126</v>
      </c>
      <c r="E263" s="5"/>
      <c r="F263" s="1">
        <v>5600</v>
      </c>
      <c r="G263" s="6" t="s">
        <v>754</v>
      </c>
      <c r="H263" s="11"/>
      <c r="I263" s="11"/>
      <c r="J263" s="7"/>
      <c r="K263" s="7"/>
      <c r="L263" s="7"/>
      <c r="M263" s="8">
        <f>+N263+O263</f>
        <v>92.26</v>
      </c>
      <c r="N263" s="7">
        <v>92.26</v>
      </c>
      <c r="O263" s="7"/>
      <c r="P263" s="8">
        <f>+Q263+R263</f>
        <v>92.19</v>
      </c>
      <c r="Q263" s="7">
        <v>92.19</v>
      </c>
      <c r="R263" s="7"/>
      <c r="S263" s="20">
        <f t="shared" si="86"/>
        <v>99.92412746585735</v>
      </c>
      <c r="T263" s="6"/>
      <c r="U263" s="34"/>
      <c r="V263" s="9"/>
    </row>
    <row r="264" spans="1:22" ht="18.75" outlineLevel="2">
      <c r="A264" s="36"/>
      <c r="B264" s="3"/>
      <c r="C264" s="35" t="s">
        <v>511</v>
      </c>
      <c r="D264" s="5"/>
      <c r="E264" s="5"/>
      <c r="F264" s="1"/>
      <c r="G264" s="6"/>
      <c r="H264" s="11"/>
      <c r="I264" s="11"/>
      <c r="J264" s="22">
        <f>SUBTOTAL(9,J262:J263)</f>
        <v>17860</v>
      </c>
      <c r="K264" s="22">
        <f aca="true" t="shared" si="108" ref="K264:R264">SUBTOTAL(9,K262:K263)</f>
        <v>187.1</v>
      </c>
      <c r="L264" s="22">
        <f t="shared" si="108"/>
        <v>400</v>
      </c>
      <c r="M264" s="22">
        <f t="shared" si="108"/>
        <v>94</v>
      </c>
      <c r="N264" s="22">
        <f t="shared" si="108"/>
        <v>94</v>
      </c>
      <c r="O264" s="22">
        <f t="shared" si="108"/>
        <v>0</v>
      </c>
      <c r="P264" s="22">
        <f t="shared" si="108"/>
        <v>93.92999999999999</v>
      </c>
      <c r="Q264" s="22">
        <f t="shared" si="108"/>
        <v>93.92999999999999</v>
      </c>
      <c r="R264" s="22">
        <f t="shared" si="108"/>
        <v>0</v>
      </c>
      <c r="S264" s="23">
        <f t="shared" si="86"/>
        <v>99.92553191489361</v>
      </c>
      <c r="T264" s="6"/>
      <c r="U264" s="34"/>
      <c r="V264" s="9">
        <f>J264-M264</f>
        <v>17766</v>
      </c>
    </row>
    <row r="265" spans="1:22" ht="18.75" outlineLevel="3">
      <c r="A265" s="36"/>
      <c r="B265" s="3">
        <v>2321</v>
      </c>
      <c r="C265" s="4">
        <v>4104</v>
      </c>
      <c r="D265" s="5">
        <v>6126</v>
      </c>
      <c r="E265" s="5"/>
      <c r="F265" s="1">
        <v>5600</v>
      </c>
      <c r="G265" s="6" t="s">
        <v>404</v>
      </c>
      <c r="H265" s="11">
        <v>1998</v>
      </c>
      <c r="I265" s="11">
        <v>2005</v>
      </c>
      <c r="J265" s="7">
        <v>34000</v>
      </c>
      <c r="K265" s="7"/>
      <c r="L265" s="7">
        <v>300</v>
      </c>
      <c r="M265" s="8">
        <f>+N265+O265</f>
        <v>10</v>
      </c>
      <c r="N265" s="7">
        <v>10</v>
      </c>
      <c r="O265" s="7"/>
      <c r="P265" s="8">
        <f>+Q265+R265</f>
        <v>0</v>
      </c>
      <c r="Q265" s="7"/>
      <c r="R265" s="7"/>
      <c r="S265" s="20">
        <f t="shared" si="86"/>
        <v>0</v>
      </c>
      <c r="T265" s="6" t="s">
        <v>98</v>
      </c>
      <c r="U265" s="34" t="s">
        <v>736</v>
      </c>
      <c r="V265" s="9"/>
    </row>
    <row r="266" spans="1:22" ht="18.75" outlineLevel="2">
      <c r="A266" s="36"/>
      <c r="B266" s="3"/>
      <c r="C266" s="35" t="s">
        <v>513</v>
      </c>
      <c r="D266" s="5"/>
      <c r="E266" s="5"/>
      <c r="F266" s="1"/>
      <c r="G266" s="6"/>
      <c r="H266" s="11"/>
      <c r="I266" s="11"/>
      <c r="J266" s="22">
        <f>SUBTOTAL(9,J265:J265)</f>
        <v>34000</v>
      </c>
      <c r="K266" s="22">
        <f aca="true" t="shared" si="109" ref="K266:R266">SUBTOTAL(9,K265:K265)</f>
        <v>0</v>
      </c>
      <c r="L266" s="22">
        <f t="shared" si="109"/>
        <v>300</v>
      </c>
      <c r="M266" s="22">
        <f t="shared" si="109"/>
        <v>10</v>
      </c>
      <c r="N266" s="22">
        <f t="shared" si="109"/>
        <v>10</v>
      </c>
      <c r="O266" s="22">
        <f t="shared" si="109"/>
        <v>0</v>
      </c>
      <c r="P266" s="22">
        <f t="shared" si="109"/>
        <v>0</v>
      </c>
      <c r="Q266" s="22">
        <f t="shared" si="109"/>
        <v>0</v>
      </c>
      <c r="R266" s="22">
        <f t="shared" si="109"/>
        <v>0</v>
      </c>
      <c r="S266" s="23">
        <f t="shared" si="86"/>
        <v>0</v>
      </c>
      <c r="T266" s="6"/>
      <c r="U266" s="34"/>
      <c r="V266" s="9">
        <f>J266-M266</f>
        <v>33990</v>
      </c>
    </row>
    <row r="267" spans="1:22" ht="18.75" outlineLevel="3">
      <c r="A267" s="36"/>
      <c r="B267" s="3">
        <v>2321</v>
      </c>
      <c r="C267" s="4">
        <v>4107</v>
      </c>
      <c r="D267" s="5">
        <v>6121</v>
      </c>
      <c r="E267" s="5"/>
      <c r="F267" s="1">
        <v>5600</v>
      </c>
      <c r="G267" s="6" t="s">
        <v>405</v>
      </c>
      <c r="H267" s="11" t="s">
        <v>673</v>
      </c>
      <c r="I267" s="11">
        <v>2003</v>
      </c>
      <c r="J267" s="7">
        <v>49000</v>
      </c>
      <c r="K267" s="7">
        <v>25316.1</v>
      </c>
      <c r="L267" s="7">
        <v>15000</v>
      </c>
      <c r="M267" s="8">
        <f>+N267+O267</f>
        <v>16287.42</v>
      </c>
      <c r="N267" s="7">
        <v>16287.42</v>
      </c>
      <c r="O267" s="7"/>
      <c r="P267" s="8">
        <f>+Q267+R267</f>
        <v>8010.6282</v>
      </c>
      <c r="Q267" s="7">
        <v>8010.6282</v>
      </c>
      <c r="R267" s="7"/>
      <c r="S267" s="20">
        <f t="shared" si="86"/>
        <v>49.18291663136335</v>
      </c>
      <c r="T267" s="6" t="s">
        <v>94</v>
      </c>
      <c r="U267" s="34" t="s">
        <v>736</v>
      </c>
      <c r="V267" s="9"/>
    </row>
    <row r="268" spans="1:22" ht="18.75" outlineLevel="3">
      <c r="A268" s="36"/>
      <c r="B268" s="3"/>
      <c r="C268" s="4">
        <v>4107</v>
      </c>
      <c r="D268" s="5">
        <v>6126</v>
      </c>
      <c r="E268" s="5"/>
      <c r="F268" s="1">
        <v>5600</v>
      </c>
      <c r="G268" s="6" t="s">
        <v>405</v>
      </c>
      <c r="H268" s="11"/>
      <c r="I268" s="11"/>
      <c r="J268" s="7"/>
      <c r="K268" s="7"/>
      <c r="L268" s="7"/>
      <c r="M268" s="8">
        <f>+N268+O268</f>
        <v>384.08</v>
      </c>
      <c r="N268" s="7">
        <v>384.08</v>
      </c>
      <c r="O268" s="7"/>
      <c r="P268" s="8">
        <f>+Q268+R268</f>
        <v>384.0814</v>
      </c>
      <c r="Q268" s="7">
        <v>384.0814</v>
      </c>
      <c r="R268" s="7"/>
      <c r="S268" s="20">
        <f t="shared" si="86"/>
        <v>100.0003645073943</v>
      </c>
      <c r="T268" s="6"/>
      <c r="U268" s="34"/>
      <c r="V268" s="9"/>
    </row>
    <row r="269" spans="1:22" ht="18.75" outlineLevel="3">
      <c r="A269" s="36"/>
      <c r="B269" s="3"/>
      <c r="C269" s="4">
        <v>4107</v>
      </c>
      <c r="D269" s="5">
        <v>6130</v>
      </c>
      <c r="E269" s="5"/>
      <c r="F269" s="1">
        <v>5600</v>
      </c>
      <c r="G269" s="6" t="s">
        <v>405</v>
      </c>
      <c r="H269" s="11"/>
      <c r="I269" s="11"/>
      <c r="J269" s="7"/>
      <c r="K269" s="7"/>
      <c r="L269" s="7"/>
      <c r="M269" s="8">
        <f>+N269+O269</f>
        <v>412.5</v>
      </c>
      <c r="N269" s="7">
        <v>412.5</v>
      </c>
      <c r="O269" s="7"/>
      <c r="P269" s="8">
        <f>+Q269+R269</f>
        <v>412.5</v>
      </c>
      <c r="Q269" s="7">
        <v>412.5</v>
      </c>
      <c r="R269" s="7"/>
      <c r="S269" s="20">
        <f t="shared" si="86"/>
        <v>100</v>
      </c>
      <c r="T269" s="6"/>
      <c r="U269" s="34"/>
      <c r="V269" s="9"/>
    </row>
    <row r="270" spans="1:22" ht="18.75" outlineLevel="2">
      <c r="A270" s="36"/>
      <c r="B270" s="3"/>
      <c r="C270" s="35" t="s">
        <v>514</v>
      </c>
      <c r="D270" s="5"/>
      <c r="E270" s="5"/>
      <c r="F270" s="1"/>
      <c r="G270" s="6"/>
      <c r="H270" s="11"/>
      <c r="I270" s="11"/>
      <c r="J270" s="22">
        <f>SUBTOTAL(9,J267:J269)</f>
        <v>49000</v>
      </c>
      <c r="K270" s="22">
        <f aca="true" t="shared" si="110" ref="K270:R270">SUBTOTAL(9,K267:K269)</f>
        <v>25316.1</v>
      </c>
      <c r="L270" s="22">
        <f t="shared" si="110"/>
        <v>15000</v>
      </c>
      <c r="M270" s="22">
        <f t="shared" si="110"/>
        <v>17084</v>
      </c>
      <c r="N270" s="22">
        <f t="shared" si="110"/>
        <v>17084</v>
      </c>
      <c r="O270" s="22">
        <f t="shared" si="110"/>
        <v>0</v>
      </c>
      <c r="P270" s="22">
        <f t="shared" si="110"/>
        <v>8807.2096</v>
      </c>
      <c r="Q270" s="22">
        <f t="shared" si="110"/>
        <v>8807.2096</v>
      </c>
      <c r="R270" s="22">
        <f t="shared" si="110"/>
        <v>0</v>
      </c>
      <c r="S270" s="23">
        <f t="shared" si="86"/>
        <v>51.55238585811286</v>
      </c>
      <c r="T270" s="6"/>
      <c r="U270" s="34"/>
      <c r="V270" s="9">
        <f>J270-M270</f>
        <v>31916</v>
      </c>
    </row>
    <row r="271" spans="1:22" ht="18.75" outlineLevel="3">
      <c r="A271" s="36"/>
      <c r="B271" s="3">
        <v>2321</v>
      </c>
      <c r="C271" s="4">
        <v>4130</v>
      </c>
      <c r="D271" s="5">
        <v>6121</v>
      </c>
      <c r="E271" s="5"/>
      <c r="F271" s="1">
        <v>5600</v>
      </c>
      <c r="G271" s="6" t="s">
        <v>755</v>
      </c>
      <c r="H271" s="11">
        <v>1998</v>
      </c>
      <c r="I271" s="11">
        <v>2005</v>
      </c>
      <c r="J271" s="7">
        <v>70000</v>
      </c>
      <c r="K271" s="7">
        <v>2060.2</v>
      </c>
      <c r="L271" s="7">
        <v>14945</v>
      </c>
      <c r="M271" s="8">
        <f>+N271+O271</f>
        <v>6864.21</v>
      </c>
      <c r="N271" s="7">
        <v>6864.21</v>
      </c>
      <c r="O271" s="7"/>
      <c r="P271" s="8">
        <f>+Q271+R271</f>
        <v>5119.14184</v>
      </c>
      <c r="Q271" s="7">
        <v>5119.14184</v>
      </c>
      <c r="R271" s="7"/>
      <c r="S271" s="20">
        <f t="shared" si="86"/>
        <v>74.57729061319512</v>
      </c>
      <c r="T271" s="6" t="s">
        <v>98</v>
      </c>
      <c r="U271" s="34" t="s">
        <v>736</v>
      </c>
      <c r="V271" s="9"/>
    </row>
    <row r="272" spans="1:22" ht="18.75" outlineLevel="3">
      <c r="A272" s="36"/>
      <c r="B272" s="3"/>
      <c r="C272" s="4">
        <v>4130</v>
      </c>
      <c r="D272" s="5">
        <v>6122</v>
      </c>
      <c r="E272" s="5"/>
      <c r="F272" s="1">
        <v>5600</v>
      </c>
      <c r="G272" s="6" t="s">
        <v>755</v>
      </c>
      <c r="H272" s="11"/>
      <c r="I272" s="11"/>
      <c r="J272" s="7"/>
      <c r="K272" s="7"/>
      <c r="L272" s="7"/>
      <c r="M272" s="8">
        <f>+N272+O272</f>
        <v>176.4</v>
      </c>
      <c r="N272" s="7">
        <v>176.4</v>
      </c>
      <c r="O272" s="7"/>
      <c r="P272" s="8">
        <f>+Q272+R272</f>
        <v>176.4</v>
      </c>
      <c r="Q272" s="7">
        <v>176.4</v>
      </c>
      <c r="R272" s="7"/>
      <c r="S272" s="20">
        <f t="shared" si="86"/>
        <v>100</v>
      </c>
      <c r="T272" s="6"/>
      <c r="U272" s="34"/>
      <c r="V272" s="9"/>
    </row>
    <row r="273" spans="1:22" ht="18.75" outlineLevel="3">
      <c r="A273" s="36"/>
      <c r="B273" s="3"/>
      <c r="C273" s="4">
        <v>4130</v>
      </c>
      <c r="D273" s="5">
        <v>6126</v>
      </c>
      <c r="E273" s="5"/>
      <c r="F273" s="1">
        <v>5600</v>
      </c>
      <c r="G273" s="6" t="s">
        <v>755</v>
      </c>
      <c r="H273" s="11"/>
      <c r="I273" s="11"/>
      <c r="J273" s="7"/>
      <c r="K273" s="7"/>
      <c r="L273" s="7">
        <v>55</v>
      </c>
      <c r="M273" s="8">
        <f>+N273+O273</f>
        <v>1450.39</v>
      </c>
      <c r="N273" s="7">
        <v>1450.39</v>
      </c>
      <c r="O273" s="7"/>
      <c r="P273" s="8">
        <f>+Q273+R273</f>
        <v>1449.6763</v>
      </c>
      <c r="Q273" s="7">
        <v>1449.6763</v>
      </c>
      <c r="R273" s="7"/>
      <c r="S273" s="20">
        <f t="shared" si="86"/>
        <v>99.9507925454533</v>
      </c>
      <c r="T273" s="6"/>
      <c r="U273" s="34"/>
      <c r="V273" s="9"/>
    </row>
    <row r="274" spans="1:22" ht="18.75" outlineLevel="3">
      <c r="A274" s="36"/>
      <c r="B274" s="3"/>
      <c r="C274" s="4">
        <v>4130</v>
      </c>
      <c r="D274" s="5">
        <v>6141</v>
      </c>
      <c r="E274" s="5"/>
      <c r="F274" s="1">
        <v>5600</v>
      </c>
      <c r="G274" s="6" t="s">
        <v>755</v>
      </c>
      <c r="H274" s="11"/>
      <c r="I274" s="11"/>
      <c r="J274" s="7"/>
      <c r="K274" s="7"/>
      <c r="L274" s="7"/>
      <c r="M274" s="8">
        <f>+N274+O274</f>
        <v>9</v>
      </c>
      <c r="N274" s="7">
        <v>9</v>
      </c>
      <c r="O274" s="7"/>
      <c r="P274" s="8">
        <f>+Q274+R274</f>
        <v>9</v>
      </c>
      <c r="Q274" s="7">
        <v>9</v>
      </c>
      <c r="R274" s="7"/>
      <c r="S274" s="20">
        <f>IF(M274=0,0,(P274/M274*100))</f>
        <v>100</v>
      </c>
      <c r="T274" s="6"/>
      <c r="U274" s="34"/>
      <c r="V274" s="9"/>
    </row>
    <row r="275" spans="1:22" ht="18.75" outlineLevel="2">
      <c r="A275" s="36"/>
      <c r="B275" s="3"/>
      <c r="C275" s="35" t="s">
        <v>515</v>
      </c>
      <c r="D275" s="5"/>
      <c r="E275" s="5"/>
      <c r="F275" s="1"/>
      <c r="G275" s="6"/>
      <c r="H275" s="11"/>
      <c r="I275" s="11"/>
      <c r="J275" s="22">
        <f>SUBTOTAL(9,J271:J274)</f>
        <v>70000</v>
      </c>
      <c r="K275" s="22">
        <f aca="true" t="shared" si="111" ref="K275:R275">SUBTOTAL(9,K271:K274)</f>
        <v>2060.2</v>
      </c>
      <c r="L275" s="22">
        <f t="shared" si="111"/>
        <v>15000</v>
      </c>
      <c r="M275" s="22">
        <f t="shared" si="111"/>
        <v>8500</v>
      </c>
      <c r="N275" s="22">
        <f t="shared" si="111"/>
        <v>8500</v>
      </c>
      <c r="O275" s="22">
        <f t="shared" si="111"/>
        <v>0</v>
      </c>
      <c r="P275" s="22">
        <f t="shared" si="111"/>
        <v>6754.21814</v>
      </c>
      <c r="Q275" s="22">
        <f t="shared" si="111"/>
        <v>6754.21814</v>
      </c>
      <c r="R275" s="22">
        <f t="shared" si="111"/>
        <v>0</v>
      </c>
      <c r="S275" s="23">
        <f t="shared" si="86"/>
        <v>79.46138988235293</v>
      </c>
      <c r="T275" s="6"/>
      <c r="U275" s="34"/>
      <c r="V275" s="9">
        <f>J275-M275</f>
        <v>61500</v>
      </c>
    </row>
    <row r="276" spans="1:22" ht="18.75" outlineLevel="3">
      <c r="A276" s="36"/>
      <c r="B276" s="3">
        <v>2321</v>
      </c>
      <c r="C276" s="4">
        <v>4187</v>
      </c>
      <c r="D276" s="5">
        <v>6121</v>
      </c>
      <c r="E276" s="5"/>
      <c r="F276" s="1">
        <v>5600</v>
      </c>
      <c r="G276" s="6" t="s">
        <v>757</v>
      </c>
      <c r="H276" s="11">
        <v>2000</v>
      </c>
      <c r="I276" s="11">
        <v>2002</v>
      </c>
      <c r="J276" s="7">
        <v>23135</v>
      </c>
      <c r="K276" s="7">
        <v>14384.5</v>
      </c>
      <c r="L276" s="7">
        <v>8000</v>
      </c>
      <c r="M276" s="8">
        <f>+N276+O276</f>
        <v>8750</v>
      </c>
      <c r="N276" s="7">
        <v>8750</v>
      </c>
      <c r="O276" s="7"/>
      <c r="P276" s="8">
        <f>+Q276+R276</f>
        <v>8748.37255</v>
      </c>
      <c r="Q276" s="7">
        <v>8748.37255</v>
      </c>
      <c r="R276" s="7"/>
      <c r="S276" s="20">
        <f aca="true" t="shared" si="112" ref="S276:S339">IF(M276=0,0,(P276/M276*100))</f>
        <v>99.98140057142857</v>
      </c>
      <c r="T276" s="6" t="s">
        <v>98</v>
      </c>
      <c r="U276" s="34" t="s">
        <v>736</v>
      </c>
      <c r="V276" s="9"/>
    </row>
    <row r="277" spans="1:22" ht="18.75" outlineLevel="2">
      <c r="A277" s="36"/>
      <c r="B277" s="3"/>
      <c r="C277" s="35" t="s">
        <v>517</v>
      </c>
      <c r="D277" s="5"/>
      <c r="E277" s="5"/>
      <c r="F277" s="1"/>
      <c r="G277" s="6"/>
      <c r="H277" s="11"/>
      <c r="I277" s="11"/>
      <c r="J277" s="22">
        <f>SUBTOTAL(9,J276:J276)</f>
        <v>23135</v>
      </c>
      <c r="K277" s="22">
        <f aca="true" t="shared" si="113" ref="K277:R277">SUBTOTAL(9,K276:K276)</f>
        <v>14384.5</v>
      </c>
      <c r="L277" s="22">
        <f t="shared" si="113"/>
        <v>8000</v>
      </c>
      <c r="M277" s="22">
        <f t="shared" si="113"/>
        <v>8750</v>
      </c>
      <c r="N277" s="22">
        <f t="shared" si="113"/>
        <v>8750</v>
      </c>
      <c r="O277" s="22">
        <f t="shared" si="113"/>
        <v>0</v>
      </c>
      <c r="P277" s="22">
        <f t="shared" si="113"/>
        <v>8748.37255</v>
      </c>
      <c r="Q277" s="22">
        <f t="shared" si="113"/>
        <v>8748.37255</v>
      </c>
      <c r="R277" s="22">
        <f t="shared" si="113"/>
        <v>0</v>
      </c>
      <c r="S277" s="23">
        <f t="shared" si="112"/>
        <v>99.98140057142857</v>
      </c>
      <c r="T277" s="6"/>
      <c r="U277" s="34"/>
      <c r="V277" s="9">
        <f>J277-M277</f>
        <v>14385</v>
      </c>
    </row>
    <row r="278" spans="1:22" ht="18.75" outlineLevel="3">
      <c r="A278" s="36"/>
      <c r="B278" s="3">
        <v>2321</v>
      </c>
      <c r="C278" s="4">
        <v>4196</v>
      </c>
      <c r="D278" s="5">
        <v>6121</v>
      </c>
      <c r="E278" s="5">
        <v>42</v>
      </c>
      <c r="F278" s="1">
        <v>5600</v>
      </c>
      <c r="G278" s="6" t="s">
        <v>406</v>
      </c>
      <c r="H278" s="11">
        <v>1998</v>
      </c>
      <c r="I278" s="11">
        <v>2007</v>
      </c>
      <c r="J278" s="7">
        <v>1613000</v>
      </c>
      <c r="K278" s="7">
        <v>30209.5</v>
      </c>
      <c r="L278" s="7">
        <v>277628</v>
      </c>
      <c r="M278" s="8">
        <f>+N278+O278</f>
        <v>2222.74</v>
      </c>
      <c r="N278" s="7">
        <v>2222.74</v>
      </c>
      <c r="O278" s="7"/>
      <c r="P278" s="8">
        <f>+Q278+R278</f>
        <v>540.7645</v>
      </c>
      <c r="Q278" s="7">
        <v>540.7645</v>
      </c>
      <c r="R278" s="7"/>
      <c r="S278" s="20">
        <f t="shared" si="112"/>
        <v>24.32873390500014</v>
      </c>
      <c r="T278" s="6" t="s">
        <v>98</v>
      </c>
      <c r="U278" s="34" t="s">
        <v>738</v>
      </c>
      <c r="V278" s="9"/>
    </row>
    <row r="279" spans="1:22" ht="18.75" outlineLevel="3">
      <c r="A279" s="36"/>
      <c r="B279" s="3"/>
      <c r="C279" s="4">
        <v>4196</v>
      </c>
      <c r="D279" s="5">
        <v>6126</v>
      </c>
      <c r="E279" s="5">
        <v>42</v>
      </c>
      <c r="F279" s="1">
        <v>5600</v>
      </c>
      <c r="G279" s="6" t="s">
        <v>406</v>
      </c>
      <c r="H279" s="11"/>
      <c r="I279" s="11"/>
      <c r="J279" s="7"/>
      <c r="K279" s="7"/>
      <c r="L279" s="7">
        <v>600</v>
      </c>
      <c r="M279" s="8">
        <f>+N279+O279</f>
        <v>3321.68</v>
      </c>
      <c r="N279" s="7">
        <v>3321.68</v>
      </c>
      <c r="O279" s="7"/>
      <c r="P279" s="8">
        <f>+Q279+R279</f>
        <v>2885.926</v>
      </c>
      <c r="Q279" s="7">
        <v>2885.926</v>
      </c>
      <c r="R279" s="7"/>
      <c r="S279" s="20">
        <f t="shared" si="112"/>
        <v>86.88151778618048</v>
      </c>
      <c r="T279" s="6"/>
      <c r="U279" s="34"/>
      <c r="V279" s="9"/>
    </row>
    <row r="280" spans="1:22" ht="18.75" outlineLevel="3">
      <c r="A280" s="36"/>
      <c r="B280" s="3"/>
      <c r="C280" s="4">
        <v>4196</v>
      </c>
      <c r="D280" s="5">
        <v>6130</v>
      </c>
      <c r="E280" s="5">
        <v>42</v>
      </c>
      <c r="F280" s="1">
        <v>5600</v>
      </c>
      <c r="G280" s="6" t="s">
        <v>406</v>
      </c>
      <c r="H280" s="11"/>
      <c r="I280" s="11"/>
      <c r="J280" s="7"/>
      <c r="K280" s="7"/>
      <c r="L280" s="7"/>
      <c r="M280" s="8">
        <f>+N280+O280</f>
        <v>74.76</v>
      </c>
      <c r="N280" s="7">
        <v>74.76</v>
      </c>
      <c r="O280" s="7"/>
      <c r="P280" s="8">
        <f>+Q280+R280</f>
        <v>74.76</v>
      </c>
      <c r="Q280" s="7">
        <v>74.76</v>
      </c>
      <c r="R280" s="7"/>
      <c r="S280" s="20">
        <f t="shared" si="112"/>
        <v>100</v>
      </c>
      <c r="T280" s="6"/>
      <c r="U280" s="34"/>
      <c r="V280" s="9"/>
    </row>
    <row r="281" spans="1:22" ht="18.75" outlineLevel="3">
      <c r="A281" s="36"/>
      <c r="B281" s="3"/>
      <c r="C281" s="4">
        <v>4196</v>
      </c>
      <c r="D281" s="5">
        <v>6141</v>
      </c>
      <c r="E281" s="5">
        <v>42</v>
      </c>
      <c r="F281" s="1">
        <v>5600</v>
      </c>
      <c r="G281" s="6" t="s">
        <v>406</v>
      </c>
      <c r="H281" s="11"/>
      <c r="I281" s="11"/>
      <c r="J281" s="7"/>
      <c r="K281" s="7"/>
      <c r="L281" s="7"/>
      <c r="M281" s="8">
        <f>+N281+O281</f>
        <v>1601.82</v>
      </c>
      <c r="N281" s="7">
        <v>1601.82</v>
      </c>
      <c r="O281" s="7"/>
      <c r="P281" s="8">
        <f>+Q281+R281</f>
        <v>0</v>
      </c>
      <c r="Q281" s="7"/>
      <c r="R281" s="7"/>
      <c r="S281" s="20">
        <f t="shared" si="112"/>
        <v>0</v>
      </c>
      <c r="T281" s="6"/>
      <c r="U281" s="34"/>
      <c r="V281" s="9"/>
    </row>
    <row r="282" spans="1:22" ht="18.75" outlineLevel="3">
      <c r="A282" s="36"/>
      <c r="B282" s="3"/>
      <c r="C282" s="4">
        <v>4196</v>
      </c>
      <c r="D282" s="5">
        <v>6145</v>
      </c>
      <c r="E282" s="5">
        <v>42</v>
      </c>
      <c r="F282" s="1">
        <v>5600</v>
      </c>
      <c r="G282" s="6" t="s">
        <v>406</v>
      </c>
      <c r="H282" s="11"/>
      <c r="I282" s="11"/>
      <c r="J282" s="7"/>
      <c r="K282" s="7"/>
      <c r="L282" s="7"/>
      <c r="M282" s="8">
        <f>+N282+O282</f>
        <v>7</v>
      </c>
      <c r="N282" s="7">
        <v>7</v>
      </c>
      <c r="O282" s="7"/>
      <c r="P282" s="8">
        <f>+Q282+R282</f>
        <v>0</v>
      </c>
      <c r="Q282" s="7"/>
      <c r="R282" s="7"/>
      <c r="S282" s="20">
        <f t="shared" si="112"/>
        <v>0</v>
      </c>
      <c r="T282" s="6"/>
      <c r="U282" s="34"/>
      <c r="V282" s="9"/>
    </row>
    <row r="283" spans="1:22" ht="18.75" outlineLevel="2">
      <c r="A283" s="36"/>
      <c r="B283" s="3"/>
      <c r="C283" s="35" t="s">
        <v>518</v>
      </c>
      <c r="D283" s="5"/>
      <c r="E283" s="5"/>
      <c r="F283" s="1"/>
      <c r="G283" s="6"/>
      <c r="H283" s="11"/>
      <c r="I283" s="11"/>
      <c r="J283" s="22">
        <f>SUBTOTAL(9,J278:J282)</f>
        <v>1613000</v>
      </c>
      <c r="K283" s="22">
        <f aca="true" t="shared" si="114" ref="K283:R283">SUBTOTAL(9,K278:K282)</f>
        <v>30209.5</v>
      </c>
      <c r="L283" s="22">
        <f t="shared" si="114"/>
        <v>278228</v>
      </c>
      <c r="M283" s="22">
        <f t="shared" si="114"/>
        <v>7228</v>
      </c>
      <c r="N283" s="22">
        <f t="shared" si="114"/>
        <v>7228</v>
      </c>
      <c r="O283" s="22">
        <f t="shared" si="114"/>
        <v>0</v>
      </c>
      <c r="P283" s="22">
        <f t="shared" si="114"/>
        <v>3501.4505</v>
      </c>
      <c r="Q283" s="22">
        <f t="shared" si="114"/>
        <v>3501.4505</v>
      </c>
      <c r="R283" s="22">
        <f t="shared" si="114"/>
        <v>0</v>
      </c>
      <c r="S283" s="23">
        <f t="shared" si="112"/>
        <v>48.44286801328168</v>
      </c>
      <c r="T283" s="6"/>
      <c r="U283" s="34"/>
      <c r="V283" s="9">
        <f>J283-M283</f>
        <v>1605772</v>
      </c>
    </row>
    <row r="284" spans="1:22" ht="18.75" outlineLevel="3">
      <c r="A284" s="36"/>
      <c r="B284" s="3">
        <v>2321</v>
      </c>
      <c r="C284" s="4">
        <v>4342</v>
      </c>
      <c r="D284" s="5">
        <v>6121</v>
      </c>
      <c r="E284" s="5"/>
      <c r="F284" s="1">
        <v>5600</v>
      </c>
      <c r="G284" s="6" t="s">
        <v>519</v>
      </c>
      <c r="H284" s="11">
        <v>1999</v>
      </c>
      <c r="I284" s="11">
        <v>2002</v>
      </c>
      <c r="J284" s="7">
        <v>38247</v>
      </c>
      <c r="K284" s="7">
        <v>30350.6</v>
      </c>
      <c r="L284" s="7">
        <v>14227</v>
      </c>
      <c r="M284" s="8">
        <f>+N284+O284</f>
        <v>7895</v>
      </c>
      <c r="N284" s="7">
        <v>7895</v>
      </c>
      <c r="O284" s="7"/>
      <c r="P284" s="8">
        <f>+Q284+R284</f>
        <v>5059.1906</v>
      </c>
      <c r="Q284" s="7">
        <v>5059.1906</v>
      </c>
      <c r="R284" s="7"/>
      <c r="S284" s="20">
        <f t="shared" si="112"/>
        <v>64.0809449018366</v>
      </c>
      <c r="T284" s="6" t="s">
        <v>98</v>
      </c>
      <c r="U284" s="34" t="s">
        <v>736</v>
      </c>
      <c r="V284" s="9"/>
    </row>
    <row r="285" spans="1:22" ht="18.75" outlineLevel="2">
      <c r="A285" s="36"/>
      <c r="B285" s="3"/>
      <c r="C285" s="35" t="s">
        <v>520</v>
      </c>
      <c r="D285" s="5"/>
      <c r="E285" s="5"/>
      <c r="F285" s="1"/>
      <c r="G285" s="6"/>
      <c r="H285" s="11"/>
      <c r="I285" s="11"/>
      <c r="J285" s="22">
        <f>SUBTOTAL(9,J284:J284)</f>
        <v>38247</v>
      </c>
      <c r="K285" s="22">
        <f aca="true" t="shared" si="115" ref="K285:R285">SUBTOTAL(9,K284:K284)</f>
        <v>30350.6</v>
      </c>
      <c r="L285" s="22">
        <f t="shared" si="115"/>
        <v>14227</v>
      </c>
      <c r="M285" s="22">
        <f t="shared" si="115"/>
        <v>7895</v>
      </c>
      <c r="N285" s="22">
        <f t="shared" si="115"/>
        <v>7895</v>
      </c>
      <c r="O285" s="22">
        <f t="shared" si="115"/>
        <v>0</v>
      </c>
      <c r="P285" s="22">
        <f t="shared" si="115"/>
        <v>5059.1906</v>
      </c>
      <c r="Q285" s="22">
        <f t="shared" si="115"/>
        <v>5059.1906</v>
      </c>
      <c r="R285" s="22">
        <f t="shared" si="115"/>
        <v>0</v>
      </c>
      <c r="S285" s="23">
        <f t="shared" si="112"/>
        <v>64.0809449018366</v>
      </c>
      <c r="T285" s="6"/>
      <c r="U285" s="34"/>
      <c r="V285" s="9">
        <f>J285-M285</f>
        <v>30352</v>
      </c>
    </row>
    <row r="286" spans="1:22" ht="18.75" outlineLevel="3">
      <c r="A286" s="36"/>
      <c r="B286" s="3">
        <v>2321</v>
      </c>
      <c r="C286" s="4">
        <v>4348</v>
      </c>
      <c r="D286" s="5">
        <v>6121</v>
      </c>
      <c r="E286" s="5"/>
      <c r="F286" s="1">
        <v>5600</v>
      </c>
      <c r="G286" s="6" t="s">
        <v>758</v>
      </c>
      <c r="H286" s="11">
        <v>1999</v>
      </c>
      <c r="I286" s="11">
        <v>2002</v>
      </c>
      <c r="J286" s="7">
        <v>44610</v>
      </c>
      <c r="K286" s="7">
        <v>32162</v>
      </c>
      <c r="L286" s="7">
        <v>16233</v>
      </c>
      <c r="M286" s="8">
        <f>+N286+O286</f>
        <v>12448</v>
      </c>
      <c r="N286" s="7">
        <v>12448</v>
      </c>
      <c r="O286" s="7"/>
      <c r="P286" s="8">
        <f>+Q286+R286</f>
        <v>12386.4325</v>
      </c>
      <c r="Q286" s="7">
        <v>12386.4325</v>
      </c>
      <c r="R286" s="7"/>
      <c r="S286" s="20">
        <f t="shared" si="112"/>
        <v>99.50540247429306</v>
      </c>
      <c r="T286" s="6" t="s">
        <v>98</v>
      </c>
      <c r="U286" s="34" t="s">
        <v>736</v>
      </c>
      <c r="V286" s="9"/>
    </row>
    <row r="287" spans="1:22" ht="18.75" outlineLevel="2">
      <c r="A287" s="36"/>
      <c r="B287" s="3"/>
      <c r="C287" s="35" t="s">
        <v>521</v>
      </c>
      <c r="D287" s="5"/>
      <c r="E287" s="5"/>
      <c r="F287" s="1"/>
      <c r="G287" s="6"/>
      <c r="H287" s="11"/>
      <c r="I287" s="11"/>
      <c r="J287" s="22">
        <f>SUBTOTAL(9,J286:J286)</f>
        <v>44610</v>
      </c>
      <c r="K287" s="22">
        <f aca="true" t="shared" si="116" ref="K287:R287">SUBTOTAL(9,K286:K286)</f>
        <v>32162</v>
      </c>
      <c r="L287" s="22">
        <f t="shared" si="116"/>
        <v>16233</v>
      </c>
      <c r="M287" s="22">
        <f t="shared" si="116"/>
        <v>12448</v>
      </c>
      <c r="N287" s="22">
        <f t="shared" si="116"/>
        <v>12448</v>
      </c>
      <c r="O287" s="22">
        <f t="shared" si="116"/>
        <v>0</v>
      </c>
      <c r="P287" s="22">
        <f t="shared" si="116"/>
        <v>12386.4325</v>
      </c>
      <c r="Q287" s="22">
        <f t="shared" si="116"/>
        <v>12386.4325</v>
      </c>
      <c r="R287" s="22">
        <f t="shared" si="116"/>
        <v>0</v>
      </c>
      <c r="S287" s="23">
        <f t="shared" si="112"/>
        <v>99.50540247429306</v>
      </c>
      <c r="T287" s="6"/>
      <c r="U287" s="34"/>
      <c r="V287" s="9">
        <f>J287-M287</f>
        <v>32162</v>
      </c>
    </row>
    <row r="288" spans="1:22" ht="18.75" outlineLevel="3">
      <c r="A288" s="36"/>
      <c r="B288" s="3">
        <v>2321</v>
      </c>
      <c r="C288" s="4">
        <v>4357</v>
      </c>
      <c r="D288" s="5">
        <v>6121</v>
      </c>
      <c r="E288" s="5"/>
      <c r="F288" s="1">
        <v>5600</v>
      </c>
      <c r="G288" s="6" t="s">
        <v>674</v>
      </c>
      <c r="H288" s="11" t="s">
        <v>645</v>
      </c>
      <c r="I288" s="11">
        <v>2003</v>
      </c>
      <c r="J288" s="7">
        <v>37475</v>
      </c>
      <c r="K288" s="7">
        <v>30576.9</v>
      </c>
      <c r="L288" s="7">
        <v>6600</v>
      </c>
      <c r="M288" s="8">
        <f>+N288+O288</f>
        <v>8983</v>
      </c>
      <c r="N288" s="7">
        <v>8983</v>
      </c>
      <c r="O288" s="7"/>
      <c r="P288" s="8">
        <f>+Q288+R288</f>
        <v>8975.905</v>
      </c>
      <c r="Q288" s="7">
        <v>8975.905</v>
      </c>
      <c r="R288" s="7"/>
      <c r="S288" s="20">
        <f t="shared" si="112"/>
        <v>99.92101747745743</v>
      </c>
      <c r="T288" s="6" t="s">
        <v>94</v>
      </c>
      <c r="U288" s="34" t="s">
        <v>736</v>
      </c>
      <c r="V288" s="9"/>
    </row>
    <row r="289" spans="1:22" ht="18.75" outlineLevel="3">
      <c r="A289" s="36"/>
      <c r="B289" s="3"/>
      <c r="C289" s="4">
        <v>4357</v>
      </c>
      <c r="D289" s="5">
        <v>6126</v>
      </c>
      <c r="E289" s="5"/>
      <c r="F289" s="1">
        <v>5600</v>
      </c>
      <c r="G289" s="6" t="s">
        <v>674</v>
      </c>
      <c r="H289" s="11"/>
      <c r="I289" s="11"/>
      <c r="J289" s="7"/>
      <c r="K289" s="7"/>
      <c r="L289" s="7"/>
      <c r="M289" s="8">
        <f>+N289+O289</f>
        <v>15</v>
      </c>
      <c r="N289" s="7">
        <v>15</v>
      </c>
      <c r="O289" s="7"/>
      <c r="P289" s="8">
        <f>+Q289+R289</f>
        <v>3.18</v>
      </c>
      <c r="Q289" s="7">
        <v>3.18</v>
      </c>
      <c r="R289" s="7"/>
      <c r="S289" s="20">
        <f t="shared" si="112"/>
        <v>21.200000000000003</v>
      </c>
      <c r="T289" s="6"/>
      <c r="U289" s="34"/>
      <c r="V289" s="9"/>
    </row>
    <row r="290" spans="1:22" ht="18.75" outlineLevel="2">
      <c r="A290" s="36"/>
      <c r="B290" s="3"/>
      <c r="C290" s="35" t="s">
        <v>522</v>
      </c>
      <c r="D290" s="5"/>
      <c r="E290" s="5"/>
      <c r="F290" s="1"/>
      <c r="G290" s="6"/>
      <c r="H290" s="11"/>
      <c r="I290" s="11"/>
      <c r="J290" s="22">
        <f>SUBTOTAL(9,J288:J289)</f>
        <v>37475</v>
      </c>
      <c r="K290" s="22">
        <f aca="true" t="shared" si="117" ref="K290:R290">SUBTOTAL(9,K288:K289)</f>
        <v>30576.9</v>
      </c>
      <c r="L290" s="22">
        <f t="shared" si="117"/>
        <v>6600</v>
      </c>
      <c r="M290" s="22">
        <f t="shared" si="117"/>
        <v>8998</v>
      </c>
      <c r="N290" s="22">
        <f t="shared" si="117"/>
        <v>8998</v>
      </c>
      <c r="O290" s="22">
        <f t="shared" si="117"/>
        <v>0</v>
      </c>
      <c r="P290" s="22">
        <f t="shared" si="117"/>
        <v>8979.085000000001</v>
      </c>
      <c r="Q290" s="22">
        <f t="shared" si="117"/>
        <v>8979.085000000001</v>
      </c>
      <c r="R290" s="22">
        <f t="shared" si="117"/>
        <v>0</v>
      </c>
      <c r="S290" s="23">
        <f t="shared" si="112"/>
        <v>99.78978661924873</v>
      </c>
      <c r="T290" s="6"/>
      <c r="U290" s="34"/>
      <c r="V290" s="9">
        <f>J290-M290</f>
        <v>28477</v>
      </c>
    </row>
    <row r="291" spans="1:22" ht="18.75" outlineLevel="3">
      <c r="A291" s="36"/>
      <c r="B291" s="3">
        <v>2321</v>
      </c>
      <c r="C291" s="4">
        <v>4360</v>
      </c>
      <c r="D291" s="5">
        <v>6121</v>
      </c>
      <c r="E291" s="5"/>
      <c r="F291" s="1">
        <v>5600</v>
      </c>
      <c r="G291" s="6" t="s">
        <v>205</v>
      </c>
      <c r="H291" s="11">
        <v>1999</v>
      </c>
      <c r="I291" s="11">
        <v>2003</v>
      </c>
      <c r="J291" s="7">
        <v>51000</v>
      </c>
      <c r="K291" s="7"/>
      <c r="L291" s="7"/>
      <c r="M291" s="8">
        <f>+N291+O291</f>
        <v>20717.34</v>
      </c>
      <c r="N291" s="7">
        <v>20717.34</v>
      </c>
      <c r="O291" s="22"/>
      <c r="P291" s="8">
        <f>+Q291+R291</f>
        <v>20713.4015</v>
      </c>
      <c r="Q291" s="7">
        <v>20713.4015</v>
      </c>
      <c r="R291" s="22"/>
      <c r="S291" s="20">
        <f t="shared" si="112"/>
        <v>99.98098935481099</v>
      </c>
      <c r="T291" s="6" t="s">
        <v>98</v>
      </c>
      <c r="U291" s="34"/>
      <c r="V291" s="9"/>
    </row>
    <row r="292" spans="1:22" ht="18.75" outlineLevel="3">
      <c r="A292" s="36"/>
      <c r="B292" s="3"/>
      <c r="C292" s="4">
        <v>4360</v>
      </c>
      <c r="D292" s="5">
        <v>6126</v>
      </c>
      <c r="E292" s="5"/>
      <c r="F292" s="1">
        <v>5600</v>
      </c>
      <c r="G292" s="6" t="s">
        <v>205</v>
      </c>
      <c r="H292" s="11"/>
      <c r="I292" s="11"/>
      <c r="J292" s="7"/>
      <c r="K292" s="7"/>
      <c r="L292" s="7"/>
      <c r="M292" s="8">
        <f>+N292+O292</f>
        <v>282.66</v>
      </c>
      <c r="N292" s="7">
        <v>282.66</v>
      </c>
      <c r="O292" s="22"/>
      <c r="P292" s="8">
        <f>+Q292+R292</f>
        <v>282.66</v>
      </c>
      <c r="Q292" s="7">
        <v>282.66</v>
      </c>
      <c r="R292" s="22"/>
      <c r="S292" s="20">
        <f t="shared" si="112"/>
        <v>100</v>
      </c>
      <c r="T292" s="6"/>
      <c r="U292" s="34"/>
      <c r="V292" s="9"/>
    </row>
    <row r="293" spans="1:22" ht="18.75" outlineLevel="2">
      <c r="A293" s="36"/>
      <c r="B293" s="3"/>
      <c r="C293" s="35" t="s">
        <v>206</v>
      </c>
      <c r="D293" s="5"/>
      <c r="E293" s="5"/>
      <c r="F293" s="1"/>
      <c r="G293" s="6"/>
      <c r="H293" s="11"/>
      <c r="I293" s="11"/>
      <c r="J293" s="22">
        <f>SUBTOTAL(9,J291:J292)</f>
        <v>51000</v>
      </c>
      <c r="K293" s="22">
        <f aca="true" t="shared" si="118" ref="K293:R293">SUBTOTAL(9,K291:K292)</f>
        <v>0</v>
      </c>
      <c r="L293" s="22">
        <f t="shared" si="118"/>
        <v>0</v>
      </c>
      <c r="M293" s="22">
        <f t="shared" si="118"/>
        <v>21000</v>
      </c>
      <c r="N293" s="22">
        <f t="shared" si="118"/>
        <v>21000</v>
      </c>
      <c r="O293" s="22">
        <f t="shared" si="118"/>
        <v>0</v>
      </c>
      <c r="P293" s="22">
        <f t="shared" si="118"/>
        <v>20996.0615</v>
      </c>
      <c r="Q293" s="22">
        <f t="shared" si="118"/>
        <v>20996.0615</v>
      </c>
      <c r="R293" s="22">
        <f t="shared" si="118"/>
        <v>0</v>
      </c>
      <c r="S293" s="23">
        <f t="shared" si="112"/>
        <v>99.98124523809524</v>
      </c>
      <c r="T293" s="6"/>
      <c r="U293" s="34"/>
      <c r="V293" s="9">
        <f>J293-M293</f>
        <v>30000</v>
      </c>
    </row>
    <row r="294" spans="1:22" ht="18.75" outlineLevel="3">
      <c r="A294" s="36"/>
      <c r="B294" s="3">
        <v>2321</v>
      </c>
      <c r="C294" s="4">
        <v>4371</v>
      </c>
      <c r="D294" s="5">
        <v>6121</v>
      </c>
      <c r="E294" s="5"/>
      <c r="F294" s="1">
        <v>5600</v>
      </c>
      <c r="G294" s="6" t="s">
        <v>407</v>
      </c>
      <c r="H294" s="11">
        <v>2000</v>
      </c>
      <c r="I294" s="11">
        <v>2004</v>
      </c>
      <c r="J294" s="7">
        <v>35000</v>
      </c>
      <c r="K294" s="7">
        <v>10468.1</v>
      </c>
      <c r="L294" s="7">
        <v>8000</v>
      </c>
      <c r="M294" s="8">
        <f>+N294+O294</f>
        <v>16010.26</v>
      </c>
      <c r="N294" s="7">
        <v>16010.26</v>
      </c>
      <c r="O294" s="7"/>
      <c r="P294" s="8">
        <f>+Q294+R294</f>
        <v>16005.7554</v>
      </c>
      <c r="Q294" s="7">
        <v>16005.7554</v>
      </c>
      <c r="R294" s="7"/>
      <c r="S294" s="20">
        <f t="shared" si="112"/>
        <v>99.97186429202274</v>
      </c>
      <c r="T294" s="6" t="s">
        <v>98</v>
      </c>
      <c r="U294" s="34" t="s">
        <v>736</v>
      </c>
      <c r="V294" s="9"/>
    </row>
    <row r="295" spans="1:22" ht="18.75" outlineLevel="3">
      <c r="A295" s="36"/>
      <c r="B295" s="3"/>
      <c r="C295" s="4">
        <v>4371</v>
      </c>
      <c r="D295" s="5">
        <v>6126</v>
      </c>
      <c r="E295" s="5"/>
      <c r="F295" s="1">
        <v>5600</v>
      </c>
      <c r="G295" s="6" t="s">
        <v>407</v>
      </c>
      <c r="H295" s="11"/>
      <c r="I295" s="11"/>
      <c r="J295" s="7"/>
      <c r="K295" s="7"/>
      <c r="L295" s="7"/>
      <c r="M295" s="8">
        <f>+N295+O295</f>
        <v>971.74</v>
      </c>
      <c r="N295" s="7">
        <v>971.74</v>
      </c>
      <c r="O295" s="7"/>
      <c r="P295" s="8">
        <f>+Q295+R295</f>
        <v>971.542</v>
      </c>
      <c r="Q295" s="7">
        <v>971.542</v>
      </c>
      <c r="R295" s="7"/>
      <c r="S295" s="20">
        <f t="shared" si="112"/>
        <v>99.97962417930722</v>
      </c>
      <c r="T295" s="6"/>
      <c r="U295" s="34"/>
      <c r="V295" s="9"/>
    </row>
    <row r="296" spans="1:22" ht="18.75" outlineLevel="2">
      <c r="A296" s="36"/>
      <c r="B296" s="3"/>
      <c r="C296" s="35" t="s">
        <v>523</v>
      </c>
      <c r="D296" s="5"/>
      <c r="E296" s="5"/>
      <c r="F296" s="1"/>
      <c r="G296" s="6"/>
      <c r="H296" s="11"/>
      <c r="I296" s="11"/>
      <c r="J296" s="22">
        <f>SUBTOTAL(9,J294:J295)</f>
        <v>35000</v>
      </c>
      <c r="K296" s="22">
        <f aca="true" t="shared" si="119" ref="K296:R296">SUBTOTAL(9,K294:K295)</f>
        <v>10468.1</v>
      </c>
      <c r="L296" s="22">
        <f t="shared" si="119"/>
        <v>8000</v>
      </c>
      <c r="M296" s="22">
        <f t="shared" si="119"/>
        <v>16982</v>
      </c>
      <c r="N296" s="22">
        <f t="shared" si="119"/>
        <v>16982</v>
      </c>
      <c r="O296" s="22">
        <f t="shared" si="119"/>
        <v>0</v>
      </c>
      <c r="P296" s="22">
        <f t="shared" si="119"/>
        <v>16977.2974</v>
      </c>
      <c r="Q296" s="22">
        <f t="shared" si="119"/>
        <v>16977.2974</v>
      </c>
      <c r="R296" s="22">
        <f t="shared" si="119"/>
        <v>0</v>
      </c>
      <c r="S296" s="23">
        <f t="shared" si="112"/>
        <v>99.9723083264633</v>
      </c>
      <c r="T296" s="6"/>
      <c r="U296" s="34"/>
      <c r="V296" s="9">
        <f>J296-M296</f>
        <v>18018</v>
      </c>
    </row>
    <row r="297" spans="1:22" ht="18.75" outlineLevel="4">
      <c r="A297" s="36"/>
      <c r="B297" s="3">
        <v>2321</v>
      </c>
      <c r="C297" s="4">
        <v>4373</v>
      </c>
      <c r="D297" s="5">
        <v>6121</v>
      </c>
      <c r="E297" s="5"/>
      <c r="F297" s="1">
        <v>5600</v>
      </c>
      <c r="G297" s="6" t="s">
        <v>759</v>
      </c>
      <c r="H297" s="11">
        <v>2000</v>
      </c>
      <c r="I297" s="11">
        <v>2004</v>
      </c>
      <c r="J297" s="7">
        <v>25200</v>
      </c>
      <c r="K297" s="7">
        <v>144.8</v>
      </c>
      <c r="L297" s="7">
        <v>1000</v>
      </c>
      <c r="M297" s="8">
        <f>+N297+O297</f>
        <v>85</v>
      </c>
      <c r="N297" s="7">
        <v>85</v>
      </c>
      <c r="O297" s="7"/>
      <c r="P297" s="8">
        <f>+Q297+R297</f>
        <v>82.65</v>
      </c>
      <c r="Q297" s="7">
        <v>82.65</v>
      </c>
      <c r="R297" s="7"/>
      <c r="S297" s="20">
        <f t="shared" si="112"/>
        <v>97.23529411764706</v>
      </c>
      <c r="T297" s="6" t="s">
        <v>98</v>
      </c>
      <c r="U297" s="34" t="s">
        <v>736</v>
      </c>
      <c r="V297" s="9"/>
    </row>
    <row r="298" spans="1:22" ht="18.75" outlineLevel="3">
      <c r="A298" s="36"/>
      <c r="B298" s="3"/>
      <c r="C298" s="35" t="s">
        <v>524</v>
      </c>
      <c r="D298" s="5"/>
      <c r="E298" s="5"/>
      <c r="F298" s="1"/>
      <c r="G298" s="6"/>
      <c r="H298" s="11"/>
      <c r="I298" s="11"/>
      <c r="J298" s="22">
        <f>SUBTOTAL(9,J297:J297)</f>
        <v>25200</v>
      </c>
      <c r="K298" s="22">
        <f aca="true" t="shared" si="120" ref="K298:R298">SUBTOTAL(9,K297:K297)</f>
        <v>144.8</v>
      </c>
      <c r="L298" s="22">
        <f t="shared" si="120"/>
        <v>1000</v>
      </c>
      <c r="M298" s="22">
        <f t="shared" si="120"/>
        <v>85</v>
      </c>
      <c r="N298" s="22">
        <f t="shared" si="120"/>
        <v>85</v>
      </c>
      <c r="O298" s="22">
        <f t="shared" si="120"/>
        <v>0</v>
      </c>
      <c r="P298" s="22">
        <f t="shared" si="120"/>
        <v>82.65</v>
      </c>
      <c r="Q298" s="22">
        <f t="shared" si="120"/>
        <v>82.65</v>
      </c>
      <c r="R298" s="22">
        <f t="shared" si="120"/>
        <v>0</v>
      </c>
      <c r="S298" s="23">
        <f t="shared" si="112"/>
        <v>97.23529411764706</v>
      </c>
      <c r="T298" s="6"/>
      <c r="U298" s="34"/>
      <c r="V298" s="9">
        <f>J298-M298</f>
        <v>25115</v>
      </c>
    </row>
    <row r="299" spans="1:22" ht="18.75" outlineLevel="3">
      <c r="A299" s="36"/>
      <c r="B299" s="3">
        <v>2321</v>
      </c>
      <c r="C299" s="4">
        <v>4374</v>
      </c>
      <c r="D299" s="5">
        <v>6121</v>
      </c>
      <c r="E299" s="5">
        <v>42</v>
      </c>
      <c r="F299" s="1">
        <v>5600</v>
      </c>
      <c r="G299" s="6" t="s">
        <v>675</v>
      </c>
      <c r="H299" s="11" t="s">
        <v>641</v>
      </c>
      <c r="I299" s="11">
        <v>2003</v>
      </c>
      <c r="J299" s="7">
        <v>161018</v>
      </c>
      <c r="K299" s="7">
        <v>12003.4</v>
      </c>
      <c r="L299" s="7">
        <v>90000</v>
      </c>
      <c r="M299" s="8">
        <f>+N299+O299</f>
        <v>52885.13</v>
      </c>
      <c r="N299" s="7">
        <v>52885.13</v>
      </c>
      <c r="O299" s="7"/>
      <c r="P299" s="8">
        <f>+Q299+R299</f>
        <v>52668.266</v>
      </c>
      <c r="Q299" s="7">
        <v>52668.266</v>
      </c>
      <c r="R299" s="7"/>
      <c r="S299" s="20">
        <f t="shared" si="112"/>
        <v>99.58993388122522</v>
      </c>
      <c r="T299" s="6" t="s">
        <v>94</v>
      </c>
      <c r="U299" s="34" t="s">
        <v>737</v>
      </c>
      <c r="V299" s="9"/>
    </row>
    <row r="300" spans="1:22" ht="18.75" outlineLevel="3">
      <c r="A300" s="36"/>
      <c r="B300" s="3"/>
      <c r="C300" s="4">
        <v>4374</v>
      </c>
      <c r="D300" s="5">
        <v>6130</v>
      </c>
      <c r="E300" s="5">
        <v>42</v>
      </c>
      <c r="F300" s="1">
        <v>5600</v>
      </c>
      <c r="G300" s="6" t="s">
        <v>675</v>
      </c>
      <c r="H300" s="11"/>
      <c r="I300" s="11"/>
      <c r="J300" s="7"/>
      <c r="K300" s="7"/>
      <c r="L300" s="7"/>
      <c r="M300" s="8">
        <f>+N300+O300</f>
        <v>926.41</v>
      </c>
      <c r="N300" s="7">
        <v>926.41</v>
      </c>
      <c r="O300" s="7"/>
      <c r="P300" s="8">
        <f>+Q300+R300</f>
        <v>926.412</v>
      </c>
      <c r="Q300" s="7">
        <v>926.412</v>
      </c>
      <c r="R300" s="7"/>
      <c r="S300" s="20">
        <f t="shared" si="112"/>
        <v>100.00021588713422</v>
      </c>
      <c r="T300" s="6"/>
      <c r="U300" s="34"/>
      <c r="V300" s="9"/>
    </row>
    <row r="301" spans="1:22" ht="18.75" outlineLevel="3">
      <c r="A301" s="36"/>
      <c r="B301" s="3"/>
      <c r="C301" s="4">
        <v>4374</v>
      </c>
      <c r="D301" s="5">
        <v>6143</v>
      </c>
      <c r="E301" s="5">
        <v>42</v>
      </c>
      <c r="F301" s="1">
        <v>5600</v>
      </c>
      <c r="G301" s="6" t="s">
        <v>675</v>
      </c>
      <c r="H301" s="11"/>
      <c r="I301" s="11"/>
      <c r="J301" s="7"/>
      <c r="K301" s="7"/>
      <c r="L301" s="7"/>
      <c r="M301" s="8">
        <f>+N301+O301</f>
        <v>44.46</v>
      </c>
      <c r="N301" s="7">
        <v>44.46</v>
      </c>
      <c r="O301" s="7"/>
      <c r="P301" s="8">
        <f>+Q301+R301</f>
        <v>44.457</v>
      </c>
      <c r="Q301" s="7">
        <v>44.457</v>
      </c>
      <c r="R301" s="7"/>
      <c r="S301" s="20">
        <f t="shared" si="112"/>
        <v>99.99325236167341</v>
      </c>
      <c r="T301" s="6"/>
      <c r="U301" s="34"/>
      <c r="V301" s="9"/>
    </row>
    <row r="302" spans="1:22" ht="18.75" outlineLevel="2">
      <c r="A302" s="36"/>
      <c r="B302" s="3"/>
      <c r="C302" s="35" t="s">
        <v>525</v>
      </c>
      <c r="D302" s="5"/>
      <c r="E302" s="5"/>
      <c r="F302" s="1"/>
      <c r="G302" s="6"/>
      <c r="H302" s="11"/>
      <c r="I302" s="11"/>
      <c r="J302" s="22">
        <f>SUBTOTAL(9,J299:J301)</f>
        <v>161018</v>
      </c>
      <c r="K302" s="22">
        <f aca="true" t="shared" si="121" ref="K302:R302">SUBTOTAL(9,K299:K301)</f>
        <v>12003.4</v>
      </c>
      <c r="L302" s="22">
        <f t="shared" si="121"/>
        <v>90000</v>
      </c>
      <c r="M302" s="22">
        <f t="shared" si="121"/>
        <v>53856</v>
      </c>
      <c r="N302" s="22">
        <f t="shared" si="121"/>
        <v>53856</v>
      </c>
      <c r="O302" s="22">
        <f t="shared" si="121"/>
        <v>0</v>
      </c>
      <c r="P302" s="22">
        <f t="shared" si="121"/>
        <v>53639.135</v>
      </c>
      <c r="Q302" s="22">
        <f t="shared" si="121"/>
        <v>53639.135</v>
      </c>
      <c r="R302" s="22">
        <f t="shared" si="121"/>
        <v>0</v>
      </c>
      <c r="S302" s="23">
        <f t="shared" si="112"/>
        <v>99.59732434640523</v>
      </c>
      <c r="T302" s="6"/>
      <c r="U302" s="34"/>
      <c r="V302" s="9">
        <f>J302-M302</f>
        <v>107162</v>
      </c>
    </row>
    <row r="303" spans="1:22" ht="18.75" outlineLevel="3">
      <c r="A303" s="36"/>
      <c r="B303" s="3">
        <v>2321</v>
      </c>
      <c r="C303" s="4">
        <v>4376</v>
      </c>
      <c r="D303" s="5">
        <v>6121</v>
      </c>
      <c r="E303" s="5"/>
      <c r="F303" s="1">
        <v>5600</v>
      </c>
      <c r="G303" s="6" t="s">
        <v>676</v>
      </c>
      <c r="H303" s="11" t="s">
        <v>645</v>
      </c>
      <c r="I303" s="11">
        <v>2004</v>
      </c>
      <c r="J303" s="7">
        <v>18250</v>
      </c>
      <c r="K303" s="7">
        <v>308.7</v>
      </c>
      <c r="L303" s="7">
        <v>17441</v>
      </c>
      <c r="M303" s="8">
        <f>+N303+O303</f>
        <v>1000</v>
      </c>
      <c r="N303" s="7">
        <v>1000</v>
      </c>
      <c r="O303" s="7"/>
      <c r="P303" s="8">
        <f>+Q303+R303</f>
        <v>0</v>
      </c>
      <c r="Q303" s="7"/>
      <c r="R303" s="7"/>
      <c r="S303" s="20">
        <f t="shared" si="112"/>
        <v>0</v>
      </c>
      <c r="T303" s="6" t="s">
        <v>94</v>
      </c>
      <c r="U303" s="34" t="s">
        <v>736</v>
      </c>
      <c r="V303" s="9"/>
    </row>
    <row r="304" spans="1:22" ht="18.75" outlineLevel="2">
      <c r="A304" s="36"/>
      <c r="B304" s="3"/>
      <c r="C304" s="35" t="s">
        <v>526</v>
      </c>
      <c r="D304" s="5"/>
      <c r="E304" s="5"/>
      <c r="F304" s="1"/>
      <c r="G304" s="6"/>
      <c r="H304" s="11"/>
      <c r="I304" s="11"/>
      <c r="J304" s="22">
        <f>SUBTOTAL(9,J303:J303)</f>
        <v>18250</v>
      </c>
      <c r="K304" s="22">
        <f aca="true" t="shared" si="122" ref="K304:R304">SUBTOTAL(9,K303:K303)</f>
        <v>308.7</v>
      </c>
      <c r="L304" s="22">
        <f t="shared" si="122"/>
        <v>17441</v>
      </c>
      <c r="M304" s="22">
        <f t="shared" si="122"/>
        <v>1000</v>
      </c>
      <c r="N304" s="22">
        <f t="shared" si="122"/>
        <v>1000</v>
      </c>
      <c r="O304" s="22">
        <f t="shared" si="122"/>
        <v>0</v>
      </c>
      <c r="P304" s="22">
        <f t="shared" si="122"/>
        <v>0</v>
      </c>
      <c r="Q304" s="22">
        <f t="shared" si="122"/>
        <v>0</v>
      </c>
      <c r="R304" s="22">
        <f t="shared" si="122"/>
        <v>0</v>
      </c>
      <c r="S304" s="23">
        <f t="shared" si="112"/>
        <v>0</v>
      </c>
      <c r="T304" s="6"/>
      <c r="U304" s="34"/>
      <c r="V304" s="9">
        <f>J304-M304</f>
        <v>17250</v>
      </c>
    </row>
    <row r="305" spans="1:22" ht="18.75" outlineLevel="3">
      <c r="A305" s="36"/>
      <c r="B305" s="3">
        <v>2321</v>
      </c>
      <c r="C305" s="4">
        <v>4377</v>
      </c>
      <c r="D305" s="5">
        <v>6121</v>
      </c>
      <c r="E305" s="5"/>
      <c r="F305" s="1">
        <v>5600</v>
      </c>
      <c r="G305" s="6" t="s">
        <v>677</v>
      </c>
      <c r="H305" s="11" t="s">
        <v>645</v>
      </c>
      <c r="I305" s="11">
        <v>2005</v>
      </c>
      <c r="J305" s="7">
        <v>98809</v>
      </c>
      <c r="K305" s="7">
        <v>267.4</v>
      </c>
      <c r="L305" s="7">
        <v>24000</v>
      </c>
      <c r="M305" s="8">
        <f>+N305+O305</f>
        <v>11042.64</v>
      </c>
      <c r="N305" s="7">
        <v>11042.64</v>
      </c>
      <c r="O305" s="7"/>
      <c r="P305" s="8">
        <f>+Q305+R305</f>
        <v>30.134</v>
      </c>
      <c r="Q305" s="7">
        <v>30.134</v>
      </c>
      <c r="R305" s="7"/>
      <c r="S305" s="20">
        <f t="shared" si="112"/>
        <v>0.2728876428100527</v>
      </c>
      <c r="T305" s="6" t="s">
        <v>94</v>
      </c>
      <c r="U305" s="34" t="s">
        <v>736</v>
      </c>
      <c r="V305" s="9"/>
    </row>
    <row r="306" spans="1:22" ht="18.75" outlineLevel="3">
      <c r="A306" s="36"/>
      <c r="B306" s="3"/>
      <c r="C306" s="4">
        <v>4377</v>
      </c>
      <c r="D306" s="5">
        <v>6126</v>
      </c>
      <c r="E306" s="5"/>
      <c r="F306" s="1">
        <v>5600</v>
      </c>
      <c r="G306" s="6" t="s">
        <v>677</v>
      </c>
      <c r="H306" s="11"/>
      <c r="I306" s="11"/>
      <c r="J306" s="7"/>
      <c r="K306" s="7"/>
      <c r="L306" s="7"/>
      <c r="M306" s="8">
        <f>+N306+O306</f>
        <v>957.36</v>
      </c>
      <c r="N306" s="7">
        <v>957.36</v>
      </c>
      <c r="O306" s="7"/>
      <c r="P306" s="8">
        <f>+Q306+R306</f>
        <v>957.357</v>
      </c>
      <c r="Q306" s="7">
        <v>957.357</v>
      </c>
      <c r="R306" s="7"/>
      <c r="S306" s="20">
        <f t="shared" si="112"/>
        <v>99.9996866382552</v>
      </c>
      <c r="T306" s="6"/>
      <c r="U306" s="34"/>
      <c r="V306" s="9"/>
    </row>
    <row r="307" spans="1:22" ht="18.75" outlineLevel="2">
      <c r="A307" s="36"/>
      <c r="B307" s="3"/>
      <c r="C307" s="35" t="s">
        <v>527</v>
      </c>
      <c r="D307" s="5"/>
      <c r="E307" s="5"/>
      <c r="F307" s="1"/>
      <c r="G307" s="6"/>
      <c r="H307" s="11"/>
      <c r="I307" s="11"/>
      <c r="J307" s="22">
        <f>SUBTOTAL(9,J305:J306)</f>
        <v>98809</v>
      </c>
      <c r="K307" s="22">
        <f aca="true" t="shared" si="123" ref="K307:R307">SUBTOTAL(9,K305:K306)</f>
        <v>267.4</v>
      </c>
      <c r="L307" s="22">
        <f t="shared" si="123"/>
        <v>24000</v>
      </c>
      <c r="M307" s="22">
        <f t="shared" si="123"/>
        <v>12000</v>
      </c>
      <c r="N307" s="22">
        <f t="shared" si="123"/>
        <v>12000</v>
      </c>
      <c r="O307" s="22">
        <f t="shared" si="123"/>
        <v>0</v>
      </c>
      <c r="P307" s="22">
        <f t="shared" si="123"/>
        <v>987.491</v>
      </c>
      <c r="Q307" s="22">
        <f t="shared" si="123"/>
        <v>987.491</v>
      </c>
      <c r="R307" s="22">
        <f t="shared" si="123"/>
        <v>0</v>
      </c>
      <c r="S307" s="23">
        <f t="shared" si="112"/>
        <v>8.229091666666667</v>
      </c>
      <c r="T307" s="6"/>
      <c r="U307" s="34"/>
      <c r="V307" s="9">
        <f>J307-M307</f>
        <v>86809</v>
      </c>
    </row>
    <row r="308" spans="1:22" ht="18.75" outlineLevel="3">
      <c r="A308" s="36"/>
      <c r="B308" s="3">
        <v>2321</v>
      </c>
      <c r="C308" s="4">
        <v>4378</v>
      </c>
      <c r="D308" s="5">
        <v>6121</v>
      </c>
      <c r="E308" s="5"/>
      <c r="F308" s="1">
        <v>5600</v>
      </c>
      <c r="G308" s="6" t="s">
        <v>678</v>
      </c>
      <c r="H308" s="11" t="s">
        <v>645</v>
      </c>
      <c r="I308" s="11">
        <v>2005</v>
      </c>
      <c r="J308" s="7">
        <v>75467</v>
      </c>
      <c r="K308" s="7">
        <v>28000</v>
      </c>
      <c r="L308" s="7">
        <v>20000</v>
      </c>
      <c r="M308" s="8">
        <f>+N308+O308</f>
        <v>20000</v>
      </c>
      <c r="N308" s="7"/>
      <c r="O308" s="7">
        <v>20000</v>
      </c>
      <c r="P308" s="8">
        <f>+Q308+R308</f>
        <v>20000</v>
      </c>
      <c r="Q308" s="7"/>
      <c r="R308" s="7">
        <v>20000</v>
      </c>
      <c r="S308" s="20">
        <f t="shared" si="112"/>
        <v>100</v>
      </c>
      <c r="T308" s="6" t="s">
        <v>99</v>
      </c>
      <c r="U308" s="34" t="s">
        <v>736</v>
      </c>
      <c r="V308" s="9"/>
    </row>
    <row r="309" spans="1:22" ht="18.75" outlineLevel="2">
      <c r="A309" s="36"/>
      <c r="B309" s="3"/>
      <c r="C309" s="35" t="s">
        <v>528</v>
      </c>
      <c r="D309" s="5"/>
      <c r="E309" s="5"/>
      <c r="F309" s="1"/>
      <c r="G309" s="6"/>
      <c r="H309" s="11"/>
      <c r="I309" s="11"/>
      <c r="J309" s="22">
        <f>SUBTOTAL(9,J308:J308)</f>
        <v>75467</v>
      </c>
      <c r="K309" s="22">
        <f aca="true" t="shared" si="124" ref="K309:R309">SUBTOTAL(9,K308:K308)</f>
        <v>28000</v>
      </c>
      <c r="L309" s="22">
        <f t="shared" si="124"/>
        <v>20000</v>
      </c>
      <c r="M309" s="22">
        <f t="shared" si="124"/>
        <v>20000</v>
      </c>
      <c r="N309" s="22">
        <f t="shared" si="124"/>
        <v>0</v>
      </c>
      <c r="O309" s="22">
        <f t="shared" si="124"/>
        <v>20000</v>
      </c>
      <c r="P309" s="22">
        <f t="shared" si="124"/>
        <v>20000</v>
      </c>
      <c r="Q309" s="22">
        <f t="shared" si="124"/>
        <v>0</v>
      </c>
      <c r="R309" s="22">
        <f t="shared" si="124"/>
        <v>20000</v>
      </c>
      <c r="S309" s="23">
        <f t="shared" si="112"/>
        <v>100</v>
      </c>
      <c r="T309" s="6"/>
      <c r="U309" s="34"/>
      <c r="V309" s="9">
        <f>J309-M309</f>
        <v>55467</v>
      </c>
    </row>
    <row r="310" spans="1:22" ht="18.75" outlineLevel="3">
      <c r="A310" s="36"/>
      <c r="B310" s="3">
        <v>2321</v>
      </c>
      <c r="C310" s="4">
        <v>4434</v>
      </c>
      <c r="D310" s="5">
        <v>6121</v>
      </c>
      <c r="E310" s="5"/>
      <c r="F310" s="1">
        <v>5600</v>
      </c>
      <c r="G310" s="6" t="s">
        <v>529</v>
      </c>
      <c r="H310" s="11" t="s">
        <v>645</v>
      </c>
      <c r="I310" s="11" t="s">
        <v>646</v>
      </c>
      <c r="J310" s="7">
        <v>48761</v>
      </c>
      <c r="K310" s="7">
        <v>18600</v>
      </c>
      <c r="L310" s="7">
        <v>10072</v>
      </c>
      <c r="M310" s="8">
        <f>+N310+O310</f>
        <v>20072</v>
      </c>
      <c r="N310" s="7"/>
      <c r="O310" s="7">
        <v>20072</v>
      </c>
      <c r="P310" s="8">
        <f>+Q310+R310</f>
        <v>20072</v>
      </c>
      <c r="Q310" s="7"/>
      <c r="R310" s="7">
        <v>20072</v>
      </c>
      <c r="S310" s="20">
        <f t="shared" si="112"/>
        <v>100</v>
      </c>
      <c r="T310" s="6" t="s">
        <v>100</v>
      </c>
      <c r="U310" s="34" t="s">
        <v>736</v>
      </c>
      <c r="V310" s="9"/>
    </row>
    <row r="311" spans="1:22" ht="18.75" outlineLevel="2">
      <c r="A311" s="36"/>
      <c r="B311" s="3"/>
      <c r="C311" s="35" t="s">
        <v>530</v>
      </c>
      <c r="D311" s="5"/>
      <c r="E311" s="5"/>
      <c r="F311" s="1"/>
      <c r="G311" s="6"/>
      <c r="H311" s="11"/>
      <c r="I311" s="11"/>
      <c r="J311" s="22">
        <f>SUBTOTAL(9,J310:J310)</f>
        <v>48761</v>
      </c>
      <c r="K311" s="22">
        <f aca="true" t="shared" si="125" ref="K311:R311">SUBTOTAL(9,K310:K310)</f>
        <v>18600</v>
      </c>
      <c r="L311" s="22">
        <f t="shared" si="125"/>
        <v>10072</v>
      </c>
      <c r="M311" s="22">
        <f t="shared" si="125"/>
        <v>20072</v>
      </c>
      <c r="N311" s="22">
        <f t="shared" si="125"/>
        <v>0</v>
      </c>
      <c r="O311" s="22">
        <f t="shared" si="125"/>
        <v>20072</v>
      </c>
      <c r="P311" s="22">
        <f t="shared" si="125"/>
        <v>20072</v>
      </c>
      <c r="Q311" s="22">
        <f t="shared" si="125"/>
        <v>0</v>
      </c>
      <c r="R311" s="22">
        <f t="shared" si="125"/>
        <v>20072</v>
      </c>
      <c r="S311" s="23">
        <f t="shared" si="112"/>
        <v>100</v>
      </c>
      <c r="T311" s="6"/>
      <c r="U311" s="34"/>
      <c r="V311" s="9">
        <f>J311-M311</f>
        <v>28689</v>
      </c>
    </row>
    <row r="312" spans="1:22" ht="18.75" outlineLevel="3">
      <c r="A312" s="36"/>
      <c r="B312" s="3">
        <v>2321</v>
      </c>
      <c r="C312" s="4">
        <v>4435</v>
      </c>
      <c r="D312" s="5">
        <v>6121</v>
      </c>
      <c r="E312" s="5"/>
      <c r="F312" s="1">
        <v>5600</v>
      </c>
      <c r="G312" s="6" t="s">
        <v>408</v>
      </c>
      <c r="H312" s="11">
        <v>2000</v>
      </c>
      <c r="I312" s="11">
        <v>2002</v>
      </c>
      <c r="J312" s="7">
        <v>8940</v>
      </c>
      <c r="K312" s="7">
        <v>138.4</v>
      </c>
      <c r="L312" s="7">
        <v>8790</v>
      </c>
      <c r="M312" s="8">
        <f>+N312+O312</f>
        <v>0</v>
      </c>
      <c r="N312" s="7"/>
      <c r="O312" s="7"/>
      <c r="P312" s="8">
        <f>+Q312+R312</f>
        <v>0</v>
      </c>
      <c r="Q312" s="7"/>
      <c r="R312" s="7"/>
      <c r="S312" s="20">
        <f t="shared" si="112"/>
        <v>0</v>
      </c>
      <c r="T312" s="6" t="s">
        <v>98</v>
      </c>
      <c r="U312" s="34" t="s">
        <v>736</v>
      </c>
      <c r="V312" s="9"/>
    </row>
    <row r="313" spans="1:22" ht="18.75" outlineLevel="2">
      <c r="A313" s="36"/>
      <c r="B313" s="3"/>
      <c r="C313" s="35" t="s">
        <v>531</v>
      </c>
      <c r="D313" s="5"/>
      <c r="E313" s="5"/>
      <c r="F313" s="1"/>
      <c r="G313" s="6"/>
      <c r="H313" s="11"/>
      <c r="I313" s="11"/>
      <c r="J313" s="22">
        <f>SUBTOTAL(9,J312:J312)</f>
        <v>8940</v>
      </c>
      <c r="K313" s="22">
        <f aca="true" t="shared" si="126" ref="K313:R313">SUBTOTAL(9,K312:K312)</f>
        <v>138.4</v>
      </c>
      <c r="L313" s="22">
        <f t="shared" si="126"/>
        <v>8790</v>
      </c>
      <c r="M313" s="22">
        <f t="shared" si="126"/>
        <v>0</v>
      </c>
      <c r="N313" s="22">
        <f t="shared" si="126"/>
        <v>0</v>
      </c>
      <c r="O313" s="22">
        <f t="shared" si="126"/>
        <v>0</v>
      </c>
      <c r="P313" s="22">
        <f t="shared" si="126"/>
        <v>0</v>
      </c>
      <c r="Q313" s="22">
        <f t="shared" si="126"/>
        <v>0</v>
      </c>
      <c r="R313" s="22">
        <f t="shared" si="126"/>
        <v>0</v>
      </c>
      <c r="S313" s="23">
        <f t="shared" si="112"/>
        <v>0</v>
      </c>
      <c r="T313" s="6"/>
      <c r="U313" s="34"/>
      <c r="V313" s="9">
        <f>J313-M313</f>
        <v>8940</v>
      </c>
    </row>
    <row r="314" spans="1:22" ht="18.75" outlineLevel="3">
      <c r="A314" s="36"/>
      <c r="B314" s="3">
        <v>2321</v>
      </c>
      <c r="C314" s="4">
        <v>4436</v>
      </c>
      <c r="D314" s="5">
        <v>6121</v>
      </c>
      <c r="E314" s="5"/>
      <c r="F314" s="1">
        <v>5600</v>
      </c>
      <c r="G314" s="6" t="s">
        <v>532</v>
      </c>
      <c r="H314" s="11">
        <v>2001</v>
      </c>
      <c r="I314" s="11">
        <v>2005</v>
      </c>
      <c r="J314" s="7">
        <v>37482</v>
      </c>
      <c r="K314" s="7">
        <v>305.5</v>
      </c>
      <c r="L314" s="7">
        <v>500</v>
      </c>
      <c r="M314" s="8">
        <f>+N314+O314</f>
        <v>206</v>
      </c>
      <c r="N314" s="7">
        <v>206</v>
      </c>
      <c r="O314" s="7"/>
      <c r="P314" s="8">
        <f>+Q314+R314</f>
        <v>0</v>
      </c>
      <c r="Q314" s="7"/>
      <c r="R314" s="7"/>
      <c r="S314" s="20">
        <f t="shared" si="112"/>
        <v>0</v>
      </c>
      <c r="T314" s="6" t="s">
        <v>94</v>
      </c>
      <c r="U314" s="34" t="s">
        <v>736</v>
      </c>
      <c r="V314" s="9"/>
    </row>
    <row r="315" spans="1:22" ht="18.75" outlineLevel="3">
      <c r="A315" s="36"/>
      <c r="B315" s="3"/>
      <c r="C315" s="4">
        <v>4436</v>
      </c>
      <c r="D315" s="5">
        <v>6126</v>
      </c>
      <c r="E315" s="5"/>
      <c r="F315" s="1">
        <v>5600</v>
      </c>
      <c r="G315" s="6" t="s">
        <v>532</v>
      </c>
      <c r="H315" s="11"/>
      <c r="I315" s="11"/>
      <c r="J315" s="7"/>
      <c r="K315" s="7"/>
      <c r="L315" s="7"/>
      <c r="M315" s="8">
        <f>+N315+O315</f>
        <v>294</v>
      </c>
      <c r="N315" s="7">
        <v>294</v>
      </c>
      <c r="O315" s="7"/>
      <c r="P315" s="8">
        <f>+Q315+R315</f>
        <v>294</v>
      </c>
      <c r="Q315" s="7">
        <v>294</v>
      </c>
      <c r="R315" s="7"/>
      <c r="S315" s="20">
        <f t="shared" si="112"/>
        <v>100</v>
      </c>
      <c r="T315" s="6"/>
      <c r="U315" s="34"/>
      <c r="V315" s="9"/>
    </row>
    <row r="316" spans="1:22" ht="18.75" outlineLevel="2">
      <c r="A316" s="36"/>
      <c r="B316" s="3"/>
      <c r="C316" s="35" t="s">
        <v>533</v>
      </c>
      <c r="D316" s="5"/>
      <c r="E316" s="5"/>
      <c r="F316" s="1"/>
      <c r="G316" s="6"/>
      <c r="H316" s="11"/>
      <c r="I316" s="11"/>
      <c r="J316" s="22">
        <f>SUBTOTAL(9,J314:J315)</f>
        <v>37482</v>
      </c>
      <c r="K316" s="22">
        <f aca="true" t="shared" si="127" ref="K316:R316">SUBTOTAL(9,K314:K315)</f>
        <v>305.5</v>
      </c>
      <c r="L316" s="22">
        <f t="shared" si="127"/>
        <v>500</v>
      </c>
      <c r="M316" s="22">
        <f t="shared" si="127"/>
        <v>500</v>
      </c>
      <c r="N316" s="22">
        <f t="shared" si="127"/>
        <v>500</v>
      </c>
      <c r="O316" s="22">
        <f t="shared" si="127"/>
        <v>0</v>
      </c>
      <c r="P316" s="22">
        <f t="shared" si="127"/>
        <v>294</v>
      </c>
      <c r="Q316" s="22">
        <f t="shared" si="127"/>
        <v>294</v>
      </c>
      <c r="R316" s="22">
        <f t="shared" si="127"/>
        <v>0</v>
      </c>
      <c r="S316" s="23">
        <f t="shared" si="112"/>
        <v>58.8</v>
      </c>
      <c r="T316" s="6"/>
      <c r="U316" s="34"/>
      <c r="V316" s="9">
        <f>J316-M316</f>
        <v>36982</v>
      </c>
    </row>
    <row r="317" spans="1:22" ht="18.75" outlineLevel="3">
      <c r="A317" s="36"/>
      <c r="B317" s="3">
        <v>2321</v>
      </c>
      <c r="C317" s="4">
        <v>4451</v>
      </c>
      <c r="D317" s="5">
        <v>6121</v>
      </c>
      <c r="E317" s="5"/>
      <c r="F317" s="1">
        <v>5600</v>
      </c>
      <c r="G317" s="6" t="s">
        <v>761</v>
      </c>
      <c r="H317" s="11">
        <v>2001</v>
      </c>
      <c r="I317" s="11">
        <v>2002</v>
      </c>
      <c r="J317" s="7">
        <v>8100</v>
      </c>
      <c r="K317" s="7">
        <v>26</v>
      </c>
      <c r="L317" s="7">
        <v>5107</v>
      </c>
      <c r="M317" s="8">
        <f>+N317+O317</f>
        <v>7946.2</v>
      </c>
      <c r="N317" s="7">
        <v>7946.2</v>
      </c>
      <c r="O317" s="7"/>
      <c r="P317" s="8">
        <f>+Q317+R317</f>
        <v>7301.8737</v>
      </c>
      <c r="Q317" s="7">
        <v>7301.8737</v>
      </c>
      <c r="R317" s="7"/>
      <c r="S317" s="20">
        <f t="shared" si="112"/>
        <v>91.89139085348972</v>
      </c>
      <c r="T317" s="6" t="s">
        <v>98</v>
      </c>
      <c r="U317" s="34" t="s">
        <v>736</v>
      </c>
      <c r="V317" s="9"/>
    </row>
    <row r="318" spans="1:22" ht="18.75" outlineLevel="3">
      <c r="A318" s="36"/>
      <c r="B318" s="3"/>
      <c r="C318" s="4">
        <v>4451</v>
      </c>
      <c r="D318" s="5">
        <v>6126</v>
      </c>
      <c r="E318" s="5"/>
      <c r="F318" s="1">
        <v>5600</v>
      </c>
      <c r="G318" s="6" t="s">
        <v>761</v>
      </c>
      <c r="H318" s="11"/>
      <c r="I318" s="11"/>
      <c r="J318" s="7"/>
      <c r="K318" s="7"/>
      <c r="L318" s="7">
        <v>124</v>
      </c>
      <c r="M318" s="8">
        <f>+N318+O318</f>
        <v>126.8</v>
      </c>
      <c r="N318" s="7">
        <v>126.8</v>
      </c>
      <c r="O318" s="7"/>
      <c r="P318" s="8">
        <f>+Q318+R318</f>
        <v>126.798</v>
      </c>
      <c r="Q318" s="7">
        <v>126.798</v>
      </c>
      <c r="R318" s="7"/>
      <c r="S318" s="20">
        <f t="shared" si="112"/>
        <v>99.99842271293376</v>
      </c>
      <c r="T318" s="6"/>
      <c r="U318" s="34"/>
      <c r="V318" s="9"/>
    </row>
    <row r="319" spans="1:22" ht="18.75" outlineLevel="2">
      <c r="A319" s="36"/>
      <c r="B319" s="3"/>
      <c r="C319" s="35" t="s">
        <v>534</v>
      </c>
      <c r="D319" s="5"/>
      <c r="E319" s="5"/>
      <c r="F319" s="1"/>
      <c r="G319" s="6"/>
      <c r="H319" s="11"/>
      <c r="I319" s="11"/>
      <c r="J319" s="22">
        <f>SUBTOTAL(9,J317:J318)</f>
        <v>8100</v>
      </c>
      <c r="K319" s="22">
        <f aca="true" t="shared" si="128" ref="K319:R319">SUBTOTAL(9,K317:K318)</f>
        <v>26</v>
      </c>
      <c r="L319" s="22">
        <f t="shared" si="128"/>
        <v>5231</v>
      </c>
      <c r="M319" s="22">
        <f t="shared" si="128"/>
        <v>8073</v>
      </c>
      <c r="N319" s="22">
        <f t="shared" si="128"/>
        <v>8073</v>
      </c>
      <c r="O319" s="22">
        <f t="shared" si="128"/>
        <v>0</v>
      </c>
      <c r="P319" s="22">
        <f t="shared" si="128"/>
        <v>7428.6717</v>
      </c>
      <c r="Q319" s="22">
        <f t="shared" si="128"/>
        <v>7428.6717</v>
      </c>
      <c r="R319" s="22">
        <f t="shared" si="128"/>
        <v>0</v>
      </c>
      <c r="S319" s="23">
        <f t="shared" si="112"/>
        <v>92.0187253808993</v>
      </c>
      <c r="T319" s="6"/>
      <c r="U319" s="34"/>
      <c r="V319" s="9">
        <f>J319-M319</f>
        <v>27</v>
      </c>
    </row>
    <row r="320" spans="1:22" ht="18.75" outlineLevel="3">
      <c r="A320" s="36"/>
      <c r="B320" s="3">
        <v>2321</v>
      </c>
      <c r="C320" s="4">
        <v>4452</v>
      </c>
      <c r="D320" s="5">
        <v>6121</v>
      </c>
      <c r="E320" s="5"/>
      <c r="F320" s="1">
        <v>5600</v>
      </c>
      <c r="G320" s="6" t="s">
        <v>762</v>
      </c>
      <c r="H320" s="11">
        <v>2001</v>
      </c>
      <c r="I320" s="11">
        <v>2002</v>
      </c>
      <c r="J320" s="7">
        <v>21515</v>
      </c>
      <c r="K320" s="7">
        <v>339.2</v>
      </c>
      <c r="L320" s="7">
        <v>15590</v>
      </c>
      <c r="M320" s="8">
        <f>+N320+O320</f>
        <v>21175</v>
      </c>
      <c r="N320" s="7">
        <v>21175</v>
      </c>
      <c r="O320" s="7"/>
      <c r="P320" s="8">
        <f>+Q320+R320</f>
        <v>21171.9238</v>
      </c>
      <c r="Q320" s="7">
        <v>21171.9238</v>
      </c>
      <c r="R320" s="7"/>
      <c r="S320" s="20">
        <f t="shared" si="112"/>
        <v>99.98547249114522</v>
      </c>
      <c r="T320" s="6" t="s">
        <v>98</v>
      </c>
      <c r="U320" s="34" t="s">
        <v>736</v>
      </c>
      <c r="V320" s="9"/>
    </row>
    <row r="321" spans="1:22" ht="18.75" outlineLevel="2">
      <c r="A321" s="36"/>
      <c r="B321" s="3"/>
      <c r="C321" s="35" t="s">
        <v>540</v>
      </c>
      <c r="D321" s="5"/>
      <c r="E321" s="5"/>
      <c r="F321" s="1"/>
      <c r="G321" s="6"/>
      <c r="H321" s="11"/>
      <c r="I321" s="11"/>
      <c r="J321" s="22">
        <f>SUBTOTAL(9,J320:J320)</f>
        <v>21515</v>
      </c>
      <c r="K321" s="22">
        <f aca="true" t="shared" si="129" ref="K321:R321">SUBTOTAL(9,K320:K320)</f>
        <v>339.2</v>
      </c>
      <c r="L321" s="22">
        <f t="shared" si="129"/>
        <v>15590</v>
      </c>
      <c r="M321" s="22">
        <f t="shared" si="129"/>
        <v>21175</v>
      </c>
      <c r="N321" s="22">
        <f t="shared" si="129"/>
        <v>21175</v>
      </c>
      <c r="O321" s="22">
        <f t="shared" si="129"/>
        <v>0</v>
      </c>
      <c r="P321" s="22">
        <f t="shared" si="129"/>
        <v>21171.9238</v>
      </c>
      <c r="Q321" s="22">
        <f t="shared" si="129"/>
        <v>21171.9238</v>
      </c>
      <c r="R321" s="22">
        <f t="shared" si="129"/>
        <v>0</v>
      </c>
      <c r="S321" s="23">
        <f t="shared" si="112"/>
        <v>99.98547249114522</v>
      </c>
      <c r="T321" s="6"/>
      <c r="U321" s="34"/>
      <c r="V321" s="9">
        <f>J321-M321</f>
        <v>340</v>
      </c>
    </row>
    <row r="322" spans="1:22" ht="18.75" outlineLevel="3">
      <c r="A322" s="36"/>
      <c r="B322" s="3">
        <v>2321</v>
      </c>
      <c r="C322" s="4">
        <v>4454</v>
      </c>
      <c r="D322" s="5">
        <v>6121</v>
      </c>
      <c r="E322" s="5"/>
      <c r="F322" s="1">
        <v>5600</v>
      </c>
      <c r="G322" s="6" t="s">
        <v>426</v>
      </c>
      <c r="H322" s="11">
        <v>2001</v>
      </c>
      <c r="I322" s="11">
        <v>2002</v>
      </c>
      <c r="J322" s="7">
        <v>8187</v>
      </c>
      <c r="K322" s="7">
        <v>476.6</v>
      </c>
      <c r="L322" s="7">
        <v>5200</v>
      </c>
      <c r="M322" s="8">
        <f>+N322+O322</f>
        <v>7710</v>
      </c>
      <c r="N322" s="7">
        <v>7710</v>
      </c>
      <c r="O322" s="7"/>
      <c r="P322" s="8">
        <f>+Q322+R322</f>
        <v>7707.8611</v>
      </c>
      <c r="Q322" s="7">
        <v>7707.8611</v>
      </c>
      <c r="R322" s="7"/>
      <c r="S322" s="20">
        <f t="shared" si="112"/>
        <v>99.97225810635538</v>
      </c>
      <c r="T322" s="6" t="s">
        <v>98</v>
      </c>
      <c r="U322" s="34" t="s">
        <v>736</v>
      </c>
      <c r="V322" s="9"/>
    </row>
    <row r="323" spans="1:22" ht="18.75" outlineLevel="2">
      <c r="A323" s="36"/>
      <c r="B323" s="3"/>
      <c r="C323" s="35" t="s">
        <v>541</v>
      </c>
      <c r="D323" s="5"/>
      <c r="E323" s="5"/>
      <c r="F323" s="1"/>
      <c r="G323" s="6"/>
      <c r="H323" s="11"/>
      <c r="I323" s="11"/>
      <c r="J323" s="22">
        <f>SUBTOTAL(9,J322:J322)</f>
        <v>8187</v>
      </c>
      <c r="K323" s="22">
        <f aca="true" t="shared" si="130" ref="K323:R323">SUBTOTAL(9,K322:K322)</f>
        <v>476.6</v>
      </c>
      <c r="L323" s="22">
        <f t="shared" si="130"/>
        <v>5200</v>
      </c>
      <c r="M323" s="22">
        <f t="shared" si="130"/>
        <v>7710</v>
      </c>
      <c r="N323" s="22">
        <f t="shared" si="130"/>
        <v>7710</v>
      </c>
      <c r="O323" s="22">
        <f t="shared" si="130"/>
        <v>0</v>
      </c>
      <c r="P323" s="22">
        <f t="shared" si="130"/>
        <v>7707.8611</v>
      </c>
      <c r="Q323" s="22">
        <f t="shared" si="130"/>
        <v>7707.8611</v>
      </c>
      <c r="R323" s="22">
        <f t="shared" si="130"/>
        <v>0</v>
      </c>
      <c r="S323" s="23">
        <f t="shared" si="112"/>
        <v>99.97225810635538</v>
      </c>
      <c r="T323" s="6"/>
      <c r="U323" s="34"/>
      <c r="V323" s="9">
        <f>J323-M323</f>
        <v>477</v>
      </c>
    </row>
    <row r="324" spans="1:22" ht="18.75" outlineLevel="3">
      <c r="A324" s="36"/>
      <c r="B324" s="3">
        <v>2321</v>
      </c>
      <c r="C324" s="4">
        <v>4455</v>
      </c>
      <c r="D324" s="5">
        <v>6121</v>
      </c>
      <c r="E324" s="5"/>
      <c r="F324" s="1">
        <v>5600</v>
      </c>
      <c r="G324" s="6" t="s">
        <v>542</v>
      </c>
      <c r="H324" s="11">
        <v>2001</v>
      </c>
      <c r="I324" s="11">
        <v>2003</v>
      </c>
      <c r="J324" s="7">
        <v>27950</v>
      </c>
      <c r="K324" s="7">
        <v>389.4</v>
      </c>
      <c r="L324" s="7">
        <v>11912</v>
      </c>
      <c r="M324" s="8">
        <f>+N324+O324</f>
        <v>2</v>
      </c>
      <c r="N324" s="7">
        <v>2</v>
      </c>
      <c r="O324" s="7"/>
      <c r="P324" s="8">
        <f>+Q324+R324</f>
        <v>0</v>
      </c>
      <c r="Q324" s="7"/>
      <c r="R324" s="7"/>
      <c r="S324" s="20">
        <f t="shared" si="112"/>
        <v>0</v>
      </c>
      <c r="T324" s="6" t="s">
        <v>98</v>
      </c>
      <c r="U324" s="34" t="s">
        <v>736</v>
      </c>
      <c r="V324" s="9"/>
    </row>
    <row r="325" spans="1:22" ht="18.75" outlineLevel="3">
      <c r="A325" s="36"/>
      <c r="B325" s="3"/>
      <c r="C325" s="4">
        <v>4455</v>
      </c>
      <c r="D325" s="5">
        <v>6126</v>
      </c>
      <c r="E325" s="5"/>
      <c r="F325" s="1">
        <v>5600</v>
      </c>
      <c r="G325" s="6" t="s">
        <v>542</v>
      </c>
      <c r="H325" s="11"/>
      <c r="I325" s="11"/>
      <c r="J325" s="7"/>
      <c r="K325" s="7"/>
      <c r="L325" s="7"/>
      <c r="M325" s="8">
        <f>+N325+O325</f>
        <v>114</v>
      </c>
      <c r="N325" s="7">
        <v>114</v>
      </c>
      <c r="O325" s="7"/>
      <c r="P325" s="8">
        <f>+Q325+R325</f>
        <v>113.4</v>
      </c>
      <c r="Q325" s="7">
        <v>113.4</v>
      </c>
      <c r="R325" s="7"/>
      <c r="S325" s="20">
        <f t="shared" si="112"/>
        <v>99.47368421052633</v>
      </c>
      <c r="T325" s="6"/>
      <c r="U325" s="34"/>
      <c r="V325" s="9"/>
    </row>
    <row r="326" spans="1:22" ht="18.75" outlineLevel="2">
      <c r="A326" s="36"/>
      <c r="B326" s="3"/>
      <c r="C326" s="35" t="s">
        <v>543</v>
      </c>
      <c r="D326" s="5"/>
      <c r="E326" s="5"/>
      <c r="F326" s="1"/>
      <c r="G326" s="6"/>
      <c r="H326" s="11"/>
      <c r="I326" s="11"/>
      <c r="J326" s="22">
        <f>SUBTOTAL(9,J324:J325)</f>
        <v>27950</v>
      </c>
      <c r="K326" s="22">
        <f aca="true" t="shared" si="131" ref="K326:R326">SUBTOTAL(9,K324:K325)</f>
        <v>389.4</v>
      </c>
      <c r="L326" s="22">
        <f t="shared" si="131"/>
        <v>11912</v>
      </c>
      <c r="M326" s="22">
        <f t="shared" si="131"/>
        <v>116</v>
      </c>
      <c r="N326" s="22">
        <f t="shared" si="131"/>
        <v>116</v>
      </c>
      <c r="O326" s="22">
        <f t="shared" si="131"/>
        <v>0</v>
      </c>
      <c r="P326" s="22">
        <f t="shared" si="131"/>
        <v>113.4</v>
      </c>
      <c r="Q326" s="22">
        <f t="shared" si="131"/>
        <v>113.4</v>
      </c>
      <c r="R326" s="22">
        <f t="shared" si="131"/>
        <v>0</v>
      </c>
      <c r="S326" s="23">
        <f t="shared" si="112"/>
        <v>97.75862068965517</v>
      </c>
      <c r="T326" s="6"/>
      <c r="U326" s="34"/>
      <c r="V326" s="9">
        <f>J326-M326</f>
        <v>27834</v>
      </c>
    </row>
    <row r="327" spans="1:22" ht="18.75" outlineLevel="3">
      <c r="A327" s="36"/>
      <c r="B327" s="3">
        <v>2321</v>
      </c>
      <c r="C327" s="4">
        <v>4461</v>
      </c>
      <c r="D327" s="5">
        <v>6121</v>
      </c>
      <c r="E327" s="5"/>
      <c r="F327" s="1">
        <v>5600</v>
      </c>
      <c r="G327" s="6" t="s">
        <v>679</v>
      </c>
      <c r="H327" s="11" t="s">
        <v>643</v>
      </c>
      <c r="I327" s="11">
        <v>2004</v>
      </c>
      <c r="J327" s="7">
        <v>5598</v>
      </c>
      <c r="K327" s="7">
        <v>204.3</v>
      </c>
      <c r="L327" s="7">
        <v>500</v>
      </c>
      <c r="M327" s="8">
        <f>+N327+O327</f>
        <v>500</v>
      </c>
      <c r="N327" s="7">
        <v>500</v>
      </c>
      <c r="O327" s="7"/>
      <c r="P327" s="8">
        <f>+Q327+R327</f>
        <v>0</v>
      </c>
      <c r="Q327" s="7"/>
      <c r="R327" s="7"/>
      <c r="S327" s="20">
        <f t="shared" si="112"/>
        <v>0</v>
      </c>
      <c r="T327" s="6" t="s">
        <v>94</v>
      </c>
      <c r="U327" s="34" t="s">
        <v>736</v>
      </c>
      <c r="V327" s="9"/>
    </row>
    <row r="328" spans="1:22" ht="18.75" outlineLevel="2">
      <c r="A328" s="36"/>
      <c r="B328" s="3"/>
      <c r="C328" s="35" t="s">
        <v>544</v>
      </c>
      <c r="D328" s="5"/>
      <c r="E328" s="5"/>
      <c r="F328" s="1"/>
      <c r="G328" s="6"/>
      <c r="H328" s="11"/>
      <c r="I328" s="11"/>
      <c r="J328" s="22">
        <f>SUBTOTAL(9,J327:J327)</f>
        <v>5598</v>
      </c>
      <c r="K328" s="22">
        <f aca="true" t="shared" si="132" ref="K328:R328">SUBTOTAL(9,K327:K327)</f>
        <v>204.3</v>
      </c>
      <c r="L328" s="22">
        <f t="shared" si="132"/>
        <v>500</v>
      </c>
      <c r="M328" s="22">
        <f t="shared" si="132"/>
        <v>500</v>
      </c>
      <c r="N328" s="22">
        <f t="shared" si="132"/>
        <v>500</v>
      </c>
      <c r="O328" s="22">
        <f t="shared" si="132"/>
        <v>0</v>
      </c>
      <c r="P328" s="22">
        <f t="shared" si="132"/>
        <v>0</v>
      </c>
      <c r="Q328" s="22">
        <f t="shared" si="132"/>
        <v>0</v>
      </c>
      <c r="R328" s="22">
        <f t="shared" si="132"/>
        <v>0</v>
      </c>
      <c r="S328" s="23">
        <f t="shared" si="112"/>
        <v>0</v>
      </c>
      <c r="T328" s="6"/>
      <c r="U328" s="34"/>
      <c r="V328" s="9">
        <f>J328-M328</f>
        <v>5098</v>
      </c>
    </row>
    <row r="329" spans="1:22" ht="18.75" outlineLevel="3">
      <c r="A329" s="34"/>
      <c r="B329" s="3">
        <v>2321</v>
      </c>
      <c r="C329" s="4">
        <v>4464</v>
      </c>
      <c r="D329" s="5">
        <v>6121</v>
      </c>
      <c r="E329" s="5"/>
      <c r="F329" s="1">
        <v>5600</v>
      </c>
      <c r="G329" s="6" t="s">
        <v>680</v>
      </c>
      <c r="H329" s="11" t="s">
        <v>643</v>
      </c>
      <c r="I329" s="11" t="s">
        <v>646</v>
      </c>
      <c r="J329" s="7">
        <v>33000</v>
      </c>
      <c r="K329" s="7">
        <v>3000</v>
      </c>
      <c r="L329" s="7">
        <v>5000</v>
      </c>
      <c r="M329" s="8">
        <f>+N329+O329</f>
        <v>15000</v>
      </c>
      <c r="N329" s="7">
        <v>15000</v>
      </c>
      <c r="O329" s="7"/>
      <c r="P329" s="8">
        <f>+Q329+R329</f>
        <v>14088.8799</v>
      </c>
      <c r="Q329" s="7">
        <v>14088.8799</v>
      </c>
      <c r="R329" s="7"/>
      <c r="S329" s="20">
        <f t="shared" si="112"/>
        <v>93.925866</v>
      </c>
      <c r="T329" s="6" t="s">
        <v>101</v>
      </c>
      <c r="U329" s="34" t="s">
        <v>736</v>
      </c>
      <c r="V329" s="9"/>
    </row>
    <row r="330" spans="1:22" ht="18.75" outlineLevel="2">
      <c r="A330" s="34"/>
      <c r="B330" s="3"/>
      <c r="C330" s="35" t="s">
        <v>545</v>
      </c>
      <c r="D330" s="5"/>
      <c r="E330" s="5"/>
      <c r="F330" s="1"/>
      <c r="G330" s="6"/>
      <c r="H330" s="11"/>
      <c r="I330" s="11"/>
      <c r="J330" s="22">
        <f>SUBTOTAL(9,J329:J329)</f>
        <v>33000</v>
      </c>
      <c r="K330" s="22">
        <f aca="true" t="shared" si="133" ref="K330:R330">SUBTOTAL(9,K329:K329)</f>
        <v>3000</v>
      </c>
      <c r="L330" s="22">
        <f t="shared" si="133"/>
        <v>5000</v>
      </c>
      <c r="M330" s="22">
        <f t="shared" si="133"/>
        <v>15000</v>
      </c>
      <c r="N330" s="22">
        <f t="shared" si="133"/>
        <v>15000</v>
      </c>
      <c r="O330" s="22">
        <f t="shared" si="133"/>
        <v>0</v>
      </c>
      <c r="P330" s="22">
        <f t="shared" si="133"/>
        <v>14088.8799</v>
      </c>
      <c r="Q330" s="22">
        <f t="shared" si="133"/>
        <v>14088.8799</v>
      </c>
      <c r="R330" s="22">
        <f t="shared" si="133"/>
        <v>0</v>
      </c>
      <c r="S330" s="23">
        <f t="shared" si="112"/>
        <v>93.925866</v>
      </c>
      <c r="T330" s="6"/>
      <c r="U330" s="34"/>
      <c r="V330" s="9">
        <f>J330-M330</f>
        <v>18000</v>
      </c>
    </row>
    <row r="331" spans="1:22" ht="18.75" outlineLevel="3">
      <c r="A331" s="36"/>
      <c r="B331" s="3">
        <v>2321</v>
      </c>
      <c r="C331" s="4">
        <v>4473</v>
      </c>
      <c r="D331" s="5">
        <v>6121</v>
      </c>
      <c r="E331" s="5"/>
      <c r="F331" s="1">
        <v>5600</v>
      </c>
      <c r="G331" s="6" t="s">
        <v>763</v>
      </c>
      <c r="H331" s="11">
        <v>2001</v>
      </c>
      <c r="I331" s="11">
        <v>2004</v>
      </c>
      <c r="J331" s="7">
        <v>28700</v>
      </c>
      <c r="K331" s="7"/>
      <c r="L331" s="7">
        <v>5000</v>
      </c>
      <c r="M331" s="8">
        <f>+N331+O331</f>
        <v>15551.61</v>
      </c>
      <c r="N331" s="7">
        <v>15551.61</v>
      </c>
      <c r="O331" s="7"/>
      <c r="P331" s="8">
        <f>+Q331+R331</f>
        <v>15547.501</v>
      </c>
      <c r="Q331" s="7">
        <v>15547.501</v>
      </c>
      <c r="R331" s="7"/>
      <c r="S331" s="20">
        <f t="shared" si="112"/>
        <v>99.9735782983241</v>
      </c>
      <c r="T331" s="6" t="s">
        <v>98</v>
      </c>
      <c r="U331" s="34" t="s">
        <v>736</v>
      </c>
      <c r="V331" s="9"/>
    </row>
    <row r="332" spans="1:22" ht="18.75" outlineLevel="3">
      <c r="A332" s="36"/>
      <c r="B332" s="3"/>
      <c r="C332" s="4">
        <v>4473</v>
      </c>
      <c r="D332" s="5">
        <v>6126</v>
      </c>
      <c r="E332" s="5"/>
      <c r="F332" s="1">
        <v>5600</v>
      </c>
      <c r="G332" s="6" t="s">
        <v>763</v>
      </c>
      <c r="H332" s="11"/>
      <c r="I332" s="11"/>
      <c r="J332" s="7"/>
      <c r="K332" s="7"/>
      <c r="L332" s="7"/>
      <c r="M332" s="8">
        <f>+N332+O332</f>
        <v>369.39</v>
      </c>
      <c r="N332" s="7">
        <v>369.39</v>
      </c>
      <c r="O332" s="7"/>
      <c r="P332" s="8">
        <f>+Q332+R332</f>
        <v>369.39</v>
      </c>
      <c r="Q332" s="7">
        <v>369.39</v>
      </c>
      <c r="R332" s="7"/>
      <c r="S332" s="20">
        <f t="shared" si="112"/>
        <v>100</v>
      </c>
      <c r="T332" s="6"/>
      <c r="U332" s="34"/>
      <c r="V332" s="9"/>
    </row>
    <row r="333" spans="1:22" ht="18.75" outlineLevel="2">
      <c r="A333" s="36"/>
      <c r="B333" s="3"/>
      <c r="C333" s="35" t="s">
        <v>546</v>
      </c>
      <c r="D333" s="5"/>
      <c r="E333" s="5"/>
      <c r="F333" s="1"/>
      <c r="G333" s="6"/>
      <c r="H333" s="11"/>
      <c r="I333" s="11"/>
      <c r="J333" s="22">
        <f>SUBTOTAL(9,J331:J332)</f>
        <v>28700</v>
      </c>
      <c r="K333" s="22">
        <f aca="true" t="shared" si="134" ref="K333:R333">SUBTOTAL(9,K331:K332)</f>
        <v>0</v>
      </c>
      <c r="L333" s="22">
        <f t="shared" si="134"/>
        <v>5000</v>
      </c>
      <c r="M333" s="22">
        <f t="shared" si="134"/>
        <v>15921</v>
      </c>
      <c r="N333" s="22">
        <f t="shared" si="134"/>
        <v>15921</v>
      </c>
      <c r="O333" s="22">
        <f t="shared" si="134"/>
        <v>0</v>
      </c>
      <c r="P333" s="22">
        <f t="shared" si="134"/>
        <v>15916.891</v>
      </c>
      <c r="Q333" s="22">
        <f t="shared" si="134"/>
        <v>15916.891</v>
      </c>
      <c r="R333" s="22">
        <f t="shared" si="134"/>
        <v>0</v>
      </c>
      <c r="S333" s="23">
        <f t="shared" si="112"/>
        <v>99.97419131964072</v>
      </c>
      <c r="T333" s="6"/>
      <c r="U333" s="34"/>
      <c r="V333" s="9">
        <f>J333-M333</f>
        <v>12779</v>
      </c>
    </row>
    <row r="334" spans="1:22" ht="18.75" outlineLevel="3">
      <c r="A334" s="36"/>
      <c r="B334" s="3">
        <v>2321</v>
      </c>
      <c r="C334" s="4">
        <v>4474</v>
      </c>
      <c r="D334" s="5">
        <v>6121</v>
      </c>
      <c r="E334" s="5"/>
      <c r="F334" s="1">
        <v>5600</v>
      </c>
      <c r="G334" s="6" t="s">
        <v>764</v>
      </c>
      <c r="H334" s="11">
        <v>2001</v>
      </c>
      <c r="I334" s="11">
        <v>2004</v>
      </c>
      <c r="J334" s="7">
        <v>14198</v>
      </c>
      <c r="K334" s="7"/>
      <c r="L334" s="7">
        <v>700</v>
      </c>
      <c r="M334" s="8">
        <f>+N334+O334</f>
        <v>10.1</v>
      </c>
      <c r="N334" s="7">
        <v>10.1</v>
      </c>
      <c r="O334" s="7"/>
      <c r="P334" s="8">
        <f>+Q334+R334</f>
        <v>6.711</v>
      </c>
      <c r="Q334" s="7">
        <v>6.711</v>
      </c>
      <c r="R334" s="7"/>
      <c r="S334" s="20">
        <f t="shared" si="112"/>
        <v>66.44554455445545</v>
      </c>
      <c r="T334" s="6" t="s">
        <v>98</v>
      </c>
      <c r="U334" s="34" t="s">
        <v>736</v>
      </c>
      <c r="V334" s="9"/>
    </row>
    <row r="335" spans="1:22" ht="18.75" outlineLevel="3">
      <c r="A335" s="36"/>
      <c r="B335" s="3"/>
      <c r="C335" s="4">
        <v>4474</v>
      </c>
      <c r="D335" s="5">
        <v>6126</v>
      </c>
      <c r="E335" s="5"/>
      <c r="F335" s="1">
        <v>5600</v>
      </c>
      <c r="G335" s="6" t="s">
        <v>764</v>
      </c>
      <c r="H335" s="11"/>
      <c r="I335" s="11"/>
      <c r="J335" s="7"/>
      <c r="K335" s="7"/>
      <c r="L335" s="7"/>
      <c r="M335" s="8">
        <f>+N335+O335</f>
        <v>354.9</v>
      </c>
      <c r="N335" s="7">
        <v>354.9</v>
      </c>
      <c r="O335" s="7"/>
      <c r="P335" s="8">
        <f>+Q335+R335</f>
        <v>354.9</v>
      </c>
      <c r="Q335" s="7">
        <v>354.9</v>
      </c>
      <c r="R335" s="7"/>
      <c r="S335" s="20">
        <f t="shared" si="112"/>
        <v>100</v>
      </c>
      <c r="T335" s="6"/>
      <c r="U335" s="34"/>
      <c r="V335" s="9"/>
    </row>
    <row r="336" spans="1:22" ht="18.75" outlineLevel="2">
      <c r="A336" s="36"/>
      <c r="B336" s="3"/>
      <c r="C336" s="35" t="s">
        <v>547</v>
      </c>
      <c r="D336" s="5"/>
      <c r="E336" s="5"/>
      <c r="F336" s="1"/>
      <c r="G336" s="6"/>
      <c r="H336" s="11"/>
      <c r="I336" s="11"/>
      <c r="J336" s="22">
        <f>SUBTOTAL(9,J334:J335)</f>
        <v>14198</v>
      </c>
      <c r="K336" s="22">
        <f aca="true" t="shared" si="135" ref="K336:R336">SUBTOTAL(9,K334:K335)</f>
        <v>0</v>
      </c>
      <c r="L336" s="22">
        <f t="shared" si="135"/>
        <v>700</v>
      </c>
      <c r="M336" s="22">
        <f t="shared" si="135"/>
        <v>365</v>
      </c>
      <c r="N336" s="22">
        <f t="shared" si="135"/>
        <v>365</v>
      </c>
      <c r="O336" s="22">
        <f t="shared" si="135"/>
        <v>0</v>
      </c>
      <c r="P336" s="22">
        <f t="shared" si="135"/>
        <v>361.611</v>
      </c>
      <c r="Q336" s="22">
        <f t="shared" si="135"/>
        <v>361.611</v>
      </c>
      <c r="R336" s="22">
        <f t="shared" si="135"/>
        <v>0</v>
      </c>
      <c r="S336" s="23">
        <f t="shared" si="112"/>
        <v>99.07150684931506</v>
      </c>
      <c r="T336" s="6"/>
      <c r="U336" s="34"/>
      <c r="V336" s="9">
        <f>J336-M336</f>
        <v>13833</v>
      </c>
    </row>
    <row r="337" spans="1:22" ht="18.75" outlineLevel="3">
      <c r="A337" s="36"/>
      <c r="B337" s="3">
        <v>2321</v>
      </c>
      <c r="C337" s="4">
        <v>4475</v>
      </c>
      <c r="D337" s="5">
        <v>6121</v>
      </c>
      <c r="E337" s="5"/>
      <c r="F337" s="1">
        <v>5600</v>
      </c>
      <c r="G337" s="6" t="s">
        <v>765</v>
      </c>
      <c r="H337" s="11">
        <v>2001</v>
      </c>
      <c r="I337" s="11">
        <v>2004</v>
      </c>
      <c r="J337" s="7">
        <v>30400</v>
      </c>
      <c r="K337" s="7"/>
      <c r="L337" s="7">
        <v>5500</v>
      </c>
      <c r="M337" s="8">
        <f>+N337+O337</f>
        <v>25.99</v>
      </c>
      <c r="N337" s="7">
        <v>25.99</v>
      </c>
      <c r="O337" s="7"/>
      <c r="P337" s="8">
        <f>+Q337+R337</f>
        <v>13.03</v>
      </c>
      <c r="Q337" s="7">
        <v>13.03</v>
      </c>
      <c r="R337" s="7"/>
      <c r="S337" s="20">
        <f t="shared" si="112"/>
        <v>50.1346671796845</v>
      </c>
      <c r="T337" s="6" t="s">
        <v>98</v>
      </c>
      <c r="U337" s="34" t="s">
        <v>736</v>
      </c>
      <c r="V337" s="9"/>
    </row>
    <row r="338" spans="1:22" ht="18.75" outlineLevel="3">
      <c r="A338" s="36"/>
      <c r="B338" s="3"/>
      <c r="C338" s="4">
        <v>4475</v>
      </c>
      <c r="D338" s="5">
        <v>6126</v>
      </c>
      <c r="E338" s="5"/>
      <c r="F338" s="1">
        <v>5600</v>
      </c>
      <c r="G338" s="6" t="s">
        <v>765</v>
      </c>
      <c r="H338" s="11"/>
      <c r="I338" s="11"/>
      <c r="J338" s="7"/>
      <c r="K338" s="7"/>
      <c r="L338" s="7"/>
      <c r="M338" s="8">
        <f>+N338+O338</f>
        <v>689.01</v>
      </c>
      <c r="N338" s="7">
        <v>689.01</v>
      </c>
      <c r="O338" s="7"/>
      <c r="P338" s="8">
        <f>+Q338+R338</f>
        <v>689.01</v>
      </c>
      <c r="Q338" s="7">
        <v>689.01</v>
      </c>
      <c r="R338" s="7"/>
      <c r="S338" s="20">
        <f>IF(M338=0,0,(P338/M338*100))</f>
        <v>100</v>
      </c>
      <c r="T338" s="6"/>
      <c r="U338" s="34"/>
      <c r="V338" s="9"/>
    </row>
    <row r="339" spans="1:22" ht="18.75" outlineLevel="2">
      <c r="A339" s="36"/>
      <c r="B339" s="3"/>
      <c r="C339" s="35" t="s">
        <v>548</v>
      </c>
      <c r="D339" s="5"/>
      <c r="E339" s="5"/>
      <c r="F339" s="1"/>
      <c r="G339" s="6"/>
      <c r="H339" s="11"/>
      <c r="I339" s="11"/>
      <c r="J339" s="22">
        <f>SUBTOTAL(9,J337:J338)</f>
        <v>30400</v>
      </c>
      <c r="K339" s="22">
        <f aca="true" t="shared" si="136" ref="K339:R339">SUBTOTAL(9,K337:K338)</f>
        <v>0</v>
      </c>
      <c r="L339" s="22">
        <f t="shared" si="136"/>
        <v>5500</v>
      </c>
      <c r="M339" s="22">
        <f t="shared" si="136"/>
        <v>715</v>
      </c>
      <c r="N339" s="22">
        <f t="shared" si="136"/>
        <v>715</v>
      </c>
      <c r="O339" s="22">
        <f t="shared" si="136"/>
        <v>0</v>
      </c>
      <c r="P339" s="22">
        <f t="shared" si="136"/>
        <v>702.04</v>
      </c>
      <c r="Q339" s="22">
        <f t="shared" si="136"/>
        <v>702.04</v>
      </c>
      <c r="R339" s="22">
        <f t="shared" si="136"/>
        <v>0</v>
      </c>
      <c r="S339" s="23">
        <f t="shared" si="112"/>
        <v>98.18741258741258</v>
      </c>
      <c r="T339" s="6"/>
      <c r="U339" s="34"/>
      <c r="V339" s="9">
        <f>J339-M339</f>
        <v>29685</v>
      </c>
    </row>
    <row r="340" spans="1:22" ht="18.75" outlineLevel="3">
      <c r="A340" s="36"/>
      <c r="B340" s="3">
        <v>2321</v>
      </c>
      <c r="C340" s="4">
        <v>4476</v>
      </c>
      <c r="D340" s="5">
        <v>6121</v>
      </c>
      <c r="E340" s="5"/>
      <c r="F340" s="1">
        <v>5600</v>
      </c>
      <c r="G340" s="6" t="s">
        <v>766</v>
      </c>
      <c r="H340" s="11">
        <v>2001</v>
      </c>
      <c r="I340" s="11">
        <v>2004</v>
      </c>
      <c r="J340" s="7">
        <v>25000</v>
      </c>
      <c r="K340" s="7"/>
      <c r="L340" s="7">
        <v>500</v>
      </c>
      <c r="M340" s="8">
        <f>+N340+O340</f>
        <v>10</v>
      </c>
      <c r="N340" s="7">
        <v>10</v>
      </c>
      <c r="O340" s="7"/>
      <c r="P340" s="8">
        <f>+Q340+R340</f>
        <v>0</v>
      </c>
      <c r="Q340" s="7"/>
      <c r="R340" s="7"/>
      <c r="S340" s="20">
        <f aca="true" t="shared" si="137" ref="S340:S405">IF(M340=0,0,(P340/M340*100))</f>
        <v>0</v>
      </c>
      <c r="T340" s="6" t="s">
        <v>98</v>
      </c>
      <c r="U340" s="34" t="s">
        <v>736</v>
      </c>
      <c r="V340" s="9"/>
    </row>
    <row r="341" spans="1:22" ht="18.75" outlineLevel="2">
      <c r="A341" s="36"/>
      <c r="B341" s="3"/>
      <c r="C341" s="35" t="s">
        <v>549</v>
      </c>
      <c r="D341" s="5"/>
      <c r="E341" s="5"/>
      <c r="F341" s="1"/>
      <c r="G341" s="6"/>
      <c r="H341" s="11"/>
      <c r="I341" s="11"/>
      <c r="J341" s="22">
        <f>SUBTOTAL(9,J340:J340)</f>
        <v>25000</v>
      </c>
      <c r="K341" s="22">
        <f aca="true" t="shared" si="138" ref="K341:R341">SUBTOTAL(9,K340:K340)</f>
        <v>0</v>
      </c>
      <c r="L341" s="22">
        <f t="shared" si="138"/>
        <v>500</v>
      </c>
      <c r="M341" s="22">
        <f t="shared" si="138"/>
        <v>10</v>
      </c>
      <c r="N341" s="22">
        <f t="shared" si="138"/>
        <v>10</v>
      </c>
      <c r="O341" s="22">
        <f t="shared" si="138"/>
        <v>0</v>
      </c>
      <c r="P341" s="22">
        <f t="shared" si="138"/>
        <v>0</v>
      </c>
      <c r="Q341" s="22">
        <f t="shared" si="138"/>
        <v>0</v>
      </c>
      <c r="R341" s="22">
        <f t="shared" si="138"/>
        <v>0</v>
      </c>
      <c r="S341" s="23">
        <f t="shared" si="137"/>
        <v>0</v>
      </c>
      <c r="T341" s="6"/>
      <c r="U341" s="34"/>
      <c r="V341" s="9">
        <f>J341-M341</f>
        <v>24990</v>
      </c>
    </row>
    <row r="342" spans="1:22" ht="18.75" outlineLevel="3">
      <c r="A342" s="36"/>
      <c r="B342" s="3">
        <v>2321</v>
      </c>
      <c r="C342" s="4">
        <v>4481</v>
      </c>
      <c r="D342" s="5">
        <v>6121</v>
      </c>
      <c r="E342" s="5"/>
      <c r="F342" s="1">
        <v>5600</v>
      </c>
      <c r="G342" s="6" t="s">
        <v>15</v>
      </c>
      <c r="H342" s="11">
        <v>2002</v>
      </c>
      <c r="I342" s="11">
        <v>2003</v>
      </c>
      <c r="J342" s="7">
        <v>4900</v>
      </c>
      <c r="K342" s="7"/>
      <c r="L342" s="7"/>
      <c r="M342" s="8">
        <f>+N342+O342</f>
        <v>10</v>
      </c>
      <c r="N342" s="7">
        <v>10</v>
      </c>
      <c r="O342" s="22"/>
      <c r="P342" s="8">
        <f>+Q342+R342</f>
        <v>0</v>
      </c>
      <c r="Q342" s="7"/>
      <c r="R342" s="22"/>
      <c r="S342" s="20">
        <f t="shared" si="137"/>
        <v>0</v>
      </c>
      <c r="T342" s="6" t="s">
        <v>98</v>
      </c>
      <c r="U342" s="34"/>
      <c r="V342" s="9"/>
    </row>
    <row r="343" spans="1:22" ht="18.75" outlineLevel="2">
      <c r="A343" s="36"/>
      <c r="B343" s="3"/>
      <c r="C343" s="35" t="s">
        <v>16</v>
      </c>
      <c r="D343" s="5"/>
      <c r="E343" s="5"/>
      <c r="F343" s="1"/>
      <c r="G343" s="6"/>
      <c r="H343" s="11"/>
      <c r="I343" s="11"/>
      <c r="J343" s="22">
        <f>SUBTOTAL(9,J342:J342)</f>
        <v>4900</v>
      </c>
      <c r="K343" s="22">
        <f aca="true" t="shared" si="139" ref="K343:R343">SUBTOTAL(9,K342:K342)</f>
        <v>0</v>
      </c>
      <c r="L343" s="22">
        <f t="shared" si="139"/>
        <v>0</v>
      </c>
      <c r="M343" s="22">
        <f t="shared" si="139"/>
        <v>10</v>
      </c>
      <c r="N343" s="22">
        <f t="shared" si="139"/>
        <v>10</v>
      </c>
      <c r="O343" s="22">
        <f t="shared" si="139"/>
        <v>0</v>
      </c>
      <c r="P343" s="22">
        <f t="shared" si="139"/>
        <v>0</v>
      </c>
      <c r="Q343" s="22">
        <f t="shared" si="139"/>
        <v>0</v>
      </c>
      <c r="R343" s="22">
        <f t="shared" si="139"/>
        <v>0</v>
      </c>
      <c r="S343" s="23">
        <f t="shared" si="137"/>
        <v>0</v>
      </c>
      <c r="T343" s="6"/>
      <c r="U343" s="34"/>
      <c r="V343" s="9">
        <f>J343-M343</f>
        <v>4890</v>
      </c>
    </row>
    <row r="344" spans="1:22" ht="18.75" outlineLevel="3">
      <c r="A344" s="36"/>
      <c r="B344" s="3">
        <v>2321</v>
      </c>
      <c r="C344" s="4">
        <v>4482</v>
      </c>
      <c r="D344" s="5">
        <v>6121</v>
      </c>
      <c r="E344" s="5"/>
      <c r="F344" s="1">
        <v>5600</v>
      </c>
      <c r="G344" s="6" t="s">
        <v>756</v>
      </c>
      <c r="H344" s="11">
        <v>2001</v>
      </c>
      <c r="I344" s="11">
        <v>2002</v>
      </c>
      <c r="J344" s="7">
        <v>2203</v>
      </c>
      <c r="K344" s="7">
        <v>502.2</v>
      </c>
      <c r="L344" s="7">
        <v>1300</v>
      </c>
      <c r="M344" s="8">
        <f>+N344+O344</f>
        <v>1700</v>
      </c>
      <c r="N344" s="7">
        <v>1700</v>
      </c>
      <c r="O344" s="7"/>
      <c r="P344" s="8">
        <f>+Q344+R344</f>
        <v>1698.287</v>
      </c>
      <c r="Q344" s="7">
        <v>1698.287</v>
      </c>
      <c r="R344" s="7"/>
      <c r="S344" s="20">
        <f t="shared" si="137"/>
        <v>99.89923529411764</v>
      </c>
      <c r="T344" s="6" t="s">
        <v>98</v>
      </c>
      <c r="U344" s="34" t="s">
        <v>736</v>
      </c>
      <c r="V344" s="9"/>
    </row>
    <row r="345" spans="1:22" ht="18.75" outlineLevel="2">
      <c r="A345" s="36"/>
      <c r="B345" s="3"/>
      <c r="C345" s="35" t="s">
        <v>550</v>
      </c>
      <c r="D345" s="5"/>
      <c r="E345" s="5"/>
      <c r="F345" s="1"/>
      <c r="G345" s="6"/>
      <c r="H345" s="11"/>
      <c r="I345" s="11"/>
      <c r="J345" s="22">
        <f>SUBTOTAL(9,J344:J344)</f>
        <v>2203</v>
      </c>
      <c r="K345" s="22">
        <f aca="true" t="shared" si="140" ref="K345:R345">SUBTOTAL(9,K344:K344)</f>
        <v>502.2</v>
      </c>
      <c r="L345" s="22">
        <f t="shared" si="140"/>
        <v>1300</v>
      </c>
      <c r="M345" s="22">
        <f t="shared" si="140"/>
        <v>1700</v>
      </c>
      <c r="N345" s="22">
        <f t="shared" si="140"/>
        <v>1700</v>
      </c>
      <c r="O345" s="22">
        <f t="shared" si="140"/>
        <v>0</v>
      </c>
      <c r="P345" s="22">
        <f t="shared" si="140"/>
        <v>1698.287</v>
      </c>
      <c r="Q345" s="22">
        <f t="shared" si="140"/>
        <v>1698.287</v>
      </c>
      <c r="R345" s="22">
        <f t="shared" si="140"/>
        <v>0</v>
      </c>
      <c r="S345" s="23">
        <f t="shared" si="137"/>
        <v>99.89923529411764</v>
      </c>
      <c r="T345" s="6"/>
      <c r="U345" s="34"/>
      <c r="V345" s="9">
        <f>J345-M345</f>
        <v>503</v>
      </c>
    </row>
    <row r="346" spans="1:22" ht="18.75" outlineLevel="3">
      <c r="A346" s="34" t="s">
        <v>799</v>
      </c>
      <c r="B346" s="3">
        <v>2321</v>
      </c>
      <c r="C346" s="4">
        <v>4483</v>
      </c>
      <c r="D346" s="5">
        <v>6121</v>
      </c>
      <c r="E346" s="5"/>
      <c r="F346" s="1">
        <v>5600</v>
      </c>
      <c r="G346" s="6" t="s">
        <v>760</v>
      </c>
      <c r="H346" s="11">
        <v>2002</v>
      </c>
      <c r="I346" s="11">
        <v>2002</v>
      </c>
      <c r="J346" s="7">
        <v>28038</v>
      </c>
      <c r="K346" s="7"/>
      <c r="L346" s="7">
        <v>15300</v>
      </c>
      <c r="M346" s="8">
        <f>+N346+O346</f>
        <v>28037.76</v>
      </c>
      <c r="N346" s="7">
        <v>28037.76</v>
      </c>
      <c r="O346" s="7"/>
      <c r="P346" s="8">
        <f>+Q346+R346</f>
        <v>28029.5716</v>
      </c>
      <c r="Q346" s="7">
        <v>28029.5716</v>
      </c>
      <c r="R346" s="7"/>
      <c r="S346" s="20">
        <f t="shared" si="137"/>
        <v>99.97079509918053</v>
      </c>
      <c r="T346" s="6" t="s">
        <v>98</v>
      </c>
      <c r="U346" s="34" t="s">
        <v>736</v>
      </c>
      <c r="V346" s="9"/>
    </row>
    <row r="347" spans="1:22" ht="18.75" outlineLevel="3">
      <c r="A347" s="34"/>
      <c r="B347" s="3"/>
      <c r="C347" s="4">
        <v>4483</v>
      </c>
      <c r="D347" s="5">
        <v>6144</v>
      </c>
      <c r="E347" s="5"/>
      <c r="F347" s="1">
        <v>5600</v>
      </c>
      <c r="G347" s="6" t="s">
        <v>760</v>
      </c>
      <c r="H347" s="11"/>
      <c r="I347" s="11"/>
      <c r="J347" s="7"/>
      <c r="K347" s="7"/>
      <c r="L347" s="7"/>
      <c r="M347" s="8">
        <f>+N347+O347</f>
        <v>0.24</v>
      </c>
      <c r="N347" s="7">
        <v>0.24</v>
      </c>
      <c r="O347" s="7"/>
      <c r="P347" s="8">
        <f>+Q347+R347</f>
        <v>0.24</v>
      </c>
      <c r="Q347" s="7">
        <v>0.24</v>
      </c>
      <c r="R347" s="7"/>
      <c r="S347" s="20">
        <f t="shared" si="137"/>
        <v>100</v>
      </c>
      <c r="T347" s="6"/>
      <c r="U347" s="34"/>
      <c r="V347" s="9"/>
    </row>
    <row r="348" spans="1:22" ht="18.75" outlineLevel="2">
      <c r="A348" s="34"/>
      <c r="B348" s="3"/>
      <c r="C348" s="35" t="s">
        <v>551</v>
      </c>
      <c r="D348" s="5"/>
      <c r="E348" s="5"/>
      <c r="F348" s="1"/>
      <c r="G348" s="6"/>
      <c r="H348" s="11"/>
      <c r="I348" s="11"/>
      <c r="J348" s="22">
        <f>SUBTOTAL(9,J346:J347)</f>
        <v>28038</v>
      </c>
      <c r="K348" s="22">
        <f aca="true" t="shared" si="141" ref="K348:R348">SUBTOTAL(9,K346:K347)</f>
        <v>0</v>
      </c>
      <c r="L348" s="22">
        <f t="shared" si="141"/>
        <v>15300</v>
      </c>
      <c r="M348" s="22">
        <f t="shared" si="141"/>
        <v>28038</v>
      </c>
      <c r="N348" s="22">
        <f t="shared" si="141"/>
        <v>28038</v>
      </c>
      <c r="O348" s="22">
        <f t="shared" si="141"/>
        <v>0</v>
      </c>
      <c r="P348" s="22">
        <f t="shared" si="141"/>
        <v>28029.8116</v>
      </c>
      <c r="Q348" s="22">
        <f t="shared" si="141"/>
        <v>28029.8116</v>
      </c>
      <c r="R348" s="22">
        <f t="shared" si="141"/>
        <v>0</v>
      </c>
      <c r="S348" s="23">
        <f t="shared" si="137"/>
        <v>99.97079534916898</v>
      </c>
      <c r="T348" s="6"/>
      <c r="U348" s="34"/>
      <c r="V348" s="9">
        <f>J348-M348</f>
        <v>0</v>
      </c>
    </row>
    <row r="349" spans="1:22" ht="18.75" outlineLevel="3">
      <c r="A349" s="36"/>
      <c r="B349" s="3">
        <v>2321</v>
      </c>
      <c r="C349" s="4">
        <v>4489</v>
      </c>
      <c r="D349" s="5">
        <v>6121</v>
      </c>
      <c r="E349" s="5"/>
      <c r="F349" s="1">
        <v>5600</v>
      </c>
      <c r="G349" s="6" t="s">
        <v>767</v>
      </c>
      <c r="H349" s="11">
        <v>2001</v>
      </c>
      <c r="I349" s="11">
        <v>2002</v>
      </c>
      <c r="J349" s="7">
        <v>23739</v>
      </c>
      <c r="K349" s="7">
        <v>2278.2</v>
      </c>
      <c r="L349" s="7">
        <v>9533</v>
      </c>
      <c r="M349" s="8">
        <f>+N349+O349</f>
        <v>21460</v>
      </c>
      <c r="N349" s="7">
        <v>21460</v>
      </c>
      <c r="O349" s="7"/>
      <c r="P349" s="8">
        <f>+Q349+R349</f>
        <v>21458.6882</v>
      </c>
      <c r="Q349" s="7">
        <v>21458.6882</v>
      </c>
      <c r="R349" s="7"/>
      <c r="S349" s="20">
        <f t="shared" si="137"/>
        <v>99.99388723205965</v>
      </c>
      <c r="T349" s="6" t="s">
        <v>98</v>
      </c>
      <c r="U349" s="34" t="s">
        <v>736</v>
      </c>
      <c r="V349" s="9"/>
    </row>
    <row r="350" spans="1:22" ht="18.75" outlineLevel="2">
      <c r="A350" s="36"/>
      <c r="B350" s="3"/>
      <c r="C350" s="35" t="s">
        <v>552</v>
      </c>
      <c r="D350" s="5"/>
      <c r="E350" s="5"/>
      <c r="F350" s="1"/>
      <c r="G350" s="6"/>
      <c r="H350" s="11"/>
      <c r="I350" s="11"/>
      <c r="J350" s="22">
        <f>SUBTOTAL(9,J349:J349)</f>
        <v>23739</v>
      </c>
      <c r="K350" s="22">
        <f aca="true" t="shared" si="142" ref="K350:R350">SUBTOTAL(9,K349:K349)</f>
        <v>2278.2</v>
      </c>
      <c r="L350" s="22">
        <f t="shared" si="142"/>
        <v>9533</v>
      </c>
      <c r="M350" s="22">
        <f t="shared" si="142"/>
        <v>21460</v>
      </c>
      <c r="N350" s="22">
        <f t="shared" si="142"/>
        <v>21460</v>
      </c>
      <c r="O350" s="22">
        <f t="shared" si="142"/>
        <v>0</v>
      </c>
      <c r="P350" s="22">
        <f t="shared" si="142"/>
        <v>21458.6882</v>
      </c>
      <c r="Q350" s="22">
        <f t="shared" si="142"/>
        <v>21458.6882</v>
      </c>
      <c r="R350" s="22">
        <f t="shared" si="142"/>
        <v>0</v>
      </c>
      <c r="S350" s="23">
        <f t="shared" si="137"/>
        <v>99.99388723205965</v>
      </c>
      <c r="T350" s="6"/>
      <c r="U350" s="34"/>
      <c r="V350" s="9">
        <f>J350-M350</f>
        <v>2279</v>
      </c>
    </row>
    <row r="351" spans="1:22" ht="18.75" outlineLevel="3">
      <c r="A351" s="36"/>
      <c r="B351" s="3">
        <v>2321</v>
      </c>
      <c r="C351" s="4">
        <v>4495</v>
      </c>
      <c r="D351" s="5">
        <v>6121</v>
      </c>
      <c r="E351" s="5"/>
      <c r="F351" s="1">
        <v>5600</v>
      </c>
      <c r="G351" s="6" t="s">
        <v>768</v>
      </c>
      <c r="H351" s="11">
        <v>2001</v>
      </c>
      <c r="I351" s="11">
        <v>2002</v>
      </c>
      <c r="J351" s="7">
        <v>5389</v>
      </c>
      <c r="K351" s="7">
        <v>1638.1</v>
      </c>
      <c r="L351" s="7">
        <v>4250</v>
      </c>
      <c r="M351" s="8">
        <f>+N351+O351</f>
        <v>3750</v>
      </c>
      <c r="N351" s="7">
        <v>3750</v>
      </c>
      <c r="O351" s="7"/>
      <c r="P351" s="8">
        <f>+Q351+R351</f>
        <v>3749.8543</v>
      </c>
      <c r="Q351" s="7">
        <v>3749.8543</v>
      </c>
      <c r="R351" s="7"/>
      <c r="S351" s="20">
        <f t="shared" si="137"/>
        <v>99.99611466666667</v>
      </c>
      <c r="T351" s="6" t="s">
        <v>98</v>
      </c>
      <c r="U351" s="34" t="s">
        <v>736</v>
      </c>
      <c r="V351" s="9"/>
    </row>
    <row r="352" spans="1:22" ht="18.75" outlineLevel="2">
      <c r="A352" s="36"/>
      <c r="B352" s="3"/>
      <c r="C352" s="35" t="s">
        <v>553</v>
      </c>
      <c r="D352" s="5"/>
      <c r="E352" s="5"/>
      <c r="F352" s="1"/>
      <c r="G352" s="6"/>
      <c r="H352" s="11"/>
      <c r="I352" s="11"/>
      <c r="J352" s="22">
        <f>SUBTOTAL(9,J351:J351)</f>
        <v>5389</v>
      </c>
      <c r="K352" s="22">
        <f aca="true" t="shared" si="143" ref="K352:R352">SUBTOTAL(9,K351:K351)</f>
        <v>1638.1</v>
      </c>
      <c r="L352" s="22">
        <f t="shared" si="143"/>
        <v>4250</v>
      </c>
      <c r="M352" s="22">
        <f t="shared" si="143"/>
        <v>3750</v>
      </c>
      <c r="N352" s="22">
        <f t="shared" si="143"/>
        <v>3750</v>
      </c>
      <c r="O352" s="22">
        <f t="shared" si="143"/>
        <v>0</v>
      </c>
      <c r="P352" s="22">
        <f t="shared" si="143"/>
        <v>3749.8543</v>
      </c>
      <c r="Q352" s="22">
        <f t="shared" si="143"/>
        <v>3749.8543</v>
      </c>
      <c r="R352" s="22">
        <f t="shared" si="143"/>
        <v>0</v>
      </c>
      <c r="S352" s="23">
        <f t="shared" si="137"/>
        <v>99.99611466666667</v>
      </c>
      <c r="T352" s="6"/>
      <c r="U352" s="34"/>
      <c r="V352" s="9">
        <f>J352-M352</f>
        <v>1639</v>
      </c>
    </row>
    <row r="353" spans="1:22" ht="18.75" outlineLevel="3">
      <c r="A353" s="36"/>
      <c r="B353" s="3">
        <v>2321</v>
      </c>
      <c r="C353" s="4">
        <v>4496</v>
      </c>
      <c r="D353" s="5">
        <v>6121</v>
      </c>
      <c r="E353" s="5"/>
      <c r="F353" s="1">
        <v>5600</v>
      </c>
      <c r="G353" s="6" t="s">
        <v>769</v>
      </c>
      <c r="H353" s="11">
        <v>2001</v>
      </c>
      <c r="I353" s="11">
        <v>2002</v>
      </c>
      <c r="J353" s="7">
        <v>8389</v>
      </c>
      <c r="K353" s="7">
        <v>2288</v>
      </c>
      <c r="L353" s="7">
        <v>5900</v>
      </c>
      <c r="M353" s="8">
        <f>+N353+O353</f>
        <v>6101</v>
      </c>
      <c r="N353" s="7">
        <v>6101</v>
      </c>
      <c r="O353" s="7"/>
      <c r="P353" s="8">
        <f>+Q353+R353</f>
        <v>6100.092</v>
      </c>
      <c r="Q353" s="7">
        <v>6100.092</v>
      </c>
      <c r="R353" s="7"/>
      <c r="S353" s="20">
        <f t="shared" si="137"/>
        <v>99.98511719390262</v>
      </c>
      <c r="T353" s="6" t="s">
        <v>98</v>
      </c>
      <c r="U353" s="34" t="s">
        <v>736</v>
      </c>
      <c r="V353" s="9"/>
    </row>
    <row r="354" spans="1:22" ht="18.75" outlineLevel="2">
      <c r="A354" s="36"/>
      <c r="B354" s="3"/>
      <c r="C354" s="35" t="s">
        <v>554</v>
      </c>
      <c r="D354" s="5"/>
      <c r="E354" s="5"/>
      <c r="F354" s="1"/>
      <c r="G354" s="6"/>
      <c r="H354" s="11"/>
      <c r="I354" s="11"/>
      <c r="J354" s="22">
        <f>SUBTOTAL(9,J353:J353)</f>
        <v>8389</v>
      </c>
      <c r="K354" s="22">
        <f aca="true" t="shared" si="144" ref="K354:R354">SUBTOTAL(9,K353:K353)</f>
        <v>2288</v>
      </c>
      <c r="L354" s="22">
        <f t="shared" si="144"/>
        <v>5900</v>
      </c>
      <c r="M354" s="22">
        <f t="shared" si="144"/>
        <v>6101</v>
      </c>
      <c r="N354" s="22">
        <f t="shared" si="144"/>
        <v>6101</v>
      </c>
      <c r="O354" s="22">
        <f t="shared" si="144"/>
        <v>0</v>
      </c>
      <c r="P354" s="22">
        <f t="shared" si="144"/>
        <v>6100.092</v>
      </c>
      <c r="Q354" s="22">
        <f t="shared" si="144"/>
        <v>6100.092</v>
      </c>
      <c r="R354" s="22">
        <f t="shared" si="144"/>
        <v>0</v>
      </c>
      <c r="S354" s="23">
        <f t="shared" si="137"/>
        <v>99.98511719390262</v>
      </c>
      <c r="T354" s="6"/>
      <c r="U354" s="34"/>
      <c r="V354" s="9">
        <f>J354-M354</f>
        <v>2288</v>
      </c>
    </row>
    <row r="355" spans="1:22" ht="18.75" outlineLevel="3">
      <c r="A355" s="36"/>
      <c r="B355" s="3">
        <v>2321</v>
      </c>
      <c r="C355" s="4">
        <v>4497</v>
      </c>
      <c r="D355" s="5">
        <v>6121</v>
      </c>
      <c r="E355" s="5"/>
      <c r="F355" s="1">
        <v>5600</v>
      </c>
      <c r="G355" s="6" t="s">
        <v>555</v>
      </c>
      <c r="H355" s="11">
        <v>2001</v>
      </c>
      <c r="I355" s="11">
        <v>2003</v>
      </c>
      <c r="J355" s="7">
        <v>5800</v>
      </c>
      <c r="K355" s="7">
        <v>166.9</v>
      </c>
      <c r="L355" s="7">
        <v>3090</v>
      </c>
      <c r="M355" s="8">
        <f>+N355+O355</f>
        <v>2032.76</v>
      </c>
      <c r="N355" s="7">
        <v>2032.76</v>
      </c>
      <c r="O355" s="7"/>
      <c r="P355" s="8">
        <f>+Q355+R355</f>
        <v>2032.453</v>
      </c>
      <c r="Q355" s="7">
        <v>2032.453</v>
      </c>
      <c r="R355" s="7"/>
      <c r="S355" s="20">
        <f t="shared" si="137"/>
        <v>99.98489738090083</v>
      </c>
      <c r="T355" s="6" t="s">
        <v>98</v>
      </c>
      <c r="U355" s="34" t="s">
        <v>736</v>
      </c>
      <c r="V355" s="9"/>
    </row>
    <row r="356" spans="1:22" ht="18.75" outlineLevel="3">
      <c r="A356" s="36"/>
      <c r="B356" s="3"/>
      <c r="C356" s="4">
        <v>4497</v>
      </c>
      <c r="D356" s="5">
        <v>6126</v>
      </c>
      <c r="E356" s="5"/>
      <c r="F356" s="1">
        <v>5600</v>
      </c>
      <c r="G356" s="6" t="s">
        <v>555</v>
      </c>
      <c r="H356" s="11"/>
      <c r="I356" s="11"/>
      <c r="J356" s="7"/>
      <c r="K356" s="7"/>
      <c r="L356" s="7"/>
      <c r="M356" s="8">
        <f>+N356+O356</f>
        <v>7.25</v>
      </c>
      <c r="N356" s="7">
        <v>7.25</v>
      </c>
      <c r="O356" s="7"/>
      <c r="P356" s="8">
        <f>+Q356+R356</f>
        <v>7.245</v>
      </c>
      <c r="Q356" s="7">
        <v>7.245</v>
      </c>
      <c r="R356" s="7"/>
      <c r="S356" s="20">
        <f t="shared" si="137"/>
        <v>99.93103448275862</v>
      </c>
      <c r="T356" s="6"/>
      <c r="U356" s="34"/>
      <c r="V356" s="9"/>
    </row>
    <row r="357" spans="1:22" ht="18.75" outlineLevel="2">
      <c r="A357" s="36"/>
      <c r="B357" s="3"/>
      <c r="C357" s="35" t="s">
        <v>558</v>
      </c>
      <c r="D357" s="5"/>
      <c r="E357" s="5"/>
      <c r="F357" s="1"/>
      <c r="G357" s="6"/>
      <c r="H357" s="11"/>
      <c r="I357" s="11"/>
      <c r="J357" s="22">
        <f>SUBTOTAL(9,J355:J356)</f>
        <v>5800</v>
      </c>
      <c r="K357" s="22">
        <f aca="true" t="shared" si="145" ref="K357:R357">SUBTOTAL(9,K355:K356)</f>
        <v>166.9</v>
      </c>
      <c r="L357" s="22">
        <f t="shared" si="145"/>
        <v>3090</v>
      </c>
      <c r="M357" s="22">
        <f t="shared" si="145"/>
        <v>2040.01</v>
      </c>
      <c r="N357" s="22">
        <f t="shared" si="145"/>
        <v>2040.01</v>
      </c>
      <c r="O357" s="22">
        <f t="shared" si="145"/>
        <v>0</v>
      </c>
      <c r="P357" s="22">
        <f t="shared" si="145"/>
        <v>2039.6979999999999</v>
      </c>
      <c r="Q357" s="22">
        <f t="shared" si="145"/>
        <v>2039.6979999999999</v>
      </c>
      <c r="R357" s="22">
        <f t="shared" si="145"/>
        <v>0</v>
      </c>
      <c r="S357" s="23">
        <f t="shared" si="137"/>
        <v>99.98470595732373</v>
      </c>
      <c r="T357" s="6"/>
      <c r="U357" s="34"/>
      <c r="V357" s="9">
        <f>J357-M357</f>
        <v>3759.99</v>
      </c>
    </row>
    <row r="358" spans="1:22" ht="18.75" outlineLevel="3">
      <c r="A358" s="36"/>
      <c r="B358" s="3">
        <v>2321</v>
      </c>
      <c r="C358" s="4">
        <v>4498</v>
      </c>
      <c r="D358" s="5">
        <v>6121</v>
      </c>
      <c r="E358" s="5"/>
      <c r="F358" s="1">
        <v>5600</v>
      </c>
      <c r="G358" s="6" t="s">
        <v>559</v>
      </c>
      <c r="H358" s="11">
        <v>2001</v>
      </c>
      <c r="I358" s="11">
        <v>2002</v>
      </c>
      <c r="J358" s="7">
        <v>10570</v>
      </c>
      <c r="K358" s="7">
        <v>213.7</v>
      </c>
      <c r="L358" s="7">
        <v>3391</v>
      </c>
      <c r="M358" s="8">
        <f>+N358+O358</f>
        <v>10350.73</v>
      </c>
      <c r="N358" s="7">
        <v>10350.73</v>
      </c>
      <c r="O358" s="7"/>
      <c r="P358" s="8">
        <f>+Q358+R358</f>
        <v>10251.3371</v>
      </c>
      <c r="Q358" s="7">
        <v>10251.3371</v>
      </c>
      <c r="R358" s="7"/>
      <c r="S358" s="20">
        <f t="shared" si="137"/>
        <v>99.039749853392</v>
      </c>
      <c r="T358" s="6" t="s">
        <v>98</v>
      </c>
      <c r="U358" s="34" t="s">
        <v>736</v>
      </c>
      <c r="V358" s="9"/>
    </row>
    <row r="359" spans="1:22" ht="18.75" outlineLevel="3">
      <c r="A359" s="36"/>
      <c r="B359" s="3"/>
      <c r="C359" s="4">
        <v>4498</v>
      </c>
      <c r="D359" s="5">
        <v>6126</v>
      </c>
      <c r="E359" s="5"/>
      <c r="F359" s="1">
        <v>5600</v>
      </c>
      <c r="G359" s="6" t="s">
        <v>559</v>
      </c>
      <c r="H359" s="11"/>
      <c r="I359" s="11"/>
      <c r="J359" s="7"/>
      <c r="K359" s="7"/>
      <c r="L359" s="7"/>
      <c r="M359" s="8">
        <f>+N359+O359</f>
        <v>5.27</v>
      </c>
      <c r="N359" s="7">
        <v>5.27</v>
      </c>
      <c r="O359" s="7"/>
      <c r="P359" s="8">
        <f>+Q359+R359</f>
        <v>5.271</v>
      </c>
      <c r="Q359" s="7">
        <v>5.271</v>
      </c>
      <c r="R359" s="7"/>
      <c r="S359" s="20">
        <f t="shared" si="137"/>
        <v>100.01897533206832</v>
      </c>
      <c r="T359" s="6"/>
      <c r="U359" s="34"/>
      <c r="V359" s="9"/>
    </row>
    <row r="360" spans="1:22" ht="18.75" outlineLevel="2">
      <c r="A360" s="36"/>
      <c r="B360" s="3"/>
      <c r="C360" s="35" t="s">
        <v>560</v>
      </c>
      <c r="D360" s="5"/>
      <c r="E360" s="5"/>
      <c r="F360" s="1"/>
      <c r="G360" s="6"/>
      <c r="H360" s="11"/>
      <c r="I360" s="11"/>
      <c r="J360" s="22">
        <f>SUBTOTAL(9,J358:J359)</f>
        <v>10570</v>
      </c>
      <c r="K360" s="22">
        <f aca="true" t="shared" si="146" ref="K360:R360">SUBTOTAL(9,K358:K359)</f>
        <v>213.7</v>
      </c>
      <c r="L360" s="22">
        <f t="shared" si="146"/>
        <v>3391</v>
      </c>
      <c r="M360" s="22">
        <f t="shared" si="146"/>
        <v>10356</v>
      </c>
      <c r="N360" s="22">
        <f t="shared" si="146"/>
        <v>10356</v>
      </c>
      <c r="O360" s="22">
        <f t="shared" si="146"/>
        <v>0</v>
      </c>
      <c r="P360" s="22">
        <f t="shared" si="146"/>
        <v>10256.608100000001</v>
      </c>
      <c r="Q360" s="22">
        <f t="shared" si="146"/>
        <v>10256.608100000001</v>
      </c>
      <c r="R360" s="22">
        <f t="shared" si="146"/>
        <v>0</v>
      </c>
      <c r="S360" s="23">
        <f t="shared" si="137"/>
        <v>99.04024816531481</v>
      </c>
      <c r="T360" s="6"/>
      <c r="U360" s="34"/>
      <c r="V360" s="9">
        <f>J360-M360</f>
        <v>214</v>
      </c>
    </row>
    <row r="361" spans="1:22" ht="18.75" outlineLevel="3">
      <c r="A361" s="36"/>
      <c r="B361" s="3">
        <v>2321</v>
      </c>
      <c r="C361" s="4">
        <v>4499</v>
      </c>
      <c r="D361" s="5">
        <v>6121</v>
      </c>
      <c r="E361" s="5"/>
      <c r="F361" s="1">
        <v>5600</v>
      </c>
      <c r="G361" s="6" t="s">
        <v>771</v>
      </c>
      <c r="H361" s="11">
        <v>2001</v>
      </c>
      <c r="I361" s="11">
        <v>2004</v>
      </c>
      <c r="J361" s="7">
        <v>22450</v>
      </c>
      <c r="K361" s="7">
        <v>2.1</v>
      </c>
      <c r="L361" s="7"/>
      <c r="M361" s="8">
        <f>+N361+O361</f>
        <v>2</v>
      </c>
      <c r="N361" s="7">
        <v>2</v>
      </c>
      <c r="O361" s="7"/>
      <c r="P361" s="8">
        <f>+Q361+R361</f>
        <v>1.395</v>
      </c>
      <c r="Q361" s="7">
        <v>1.395</v>
      </c>
      <c r="R361" s="7"/>
      <c r="S361" s="20">
        <f t="shared" si="137"/>
        <v>69.75</v>
      </c>
      <c r="T361" s="6" t="s">
        <v>98</v>
      </c>
      <c r="U361" s="34" t="s">
        <v>736</v>
      </c>
      <c r="V361" s="9"/>
    </row>
    <row r="362" spans="1:22" ht="18.75" outlineLevel="3">
      <c r="A362" s="36"/>
      <c r="B362" s="3"/>
      <c r="C362" s="4">
        <v>4499</v>
      </c>
      <c r="D362" s="5">
        <v>6126</v>
      </c>
      <c r="E362" s="5"/>
      <c r="F362" s="1">
        <v>5600</v>
      </c>
      <c r="G362" s="6" t="s">
        <v>771</v>
      </c>
      <c r="H362" s="11"/>
      <c r="I362" s="11"/>
      <c r="J362" s="7"/>
      <c r="K362" s="7"/>
      <c r="L362" s="7">
        <v>400</v>
      </c>
      <c r="M362" s="8">
        <f>+N362+O362</f>
        <v>74</v>
      </c>
      <c r="N362" s="7">
        <v>74</v>
      </c>
      <c r="O362" s="7"/>
      <c r="P362" s="8">
        <f>+Q362+R362</f>
        <v>73.71</v>
      </c>
      <c r="Q362" s="7">
        <v>73.71</v>
      </c>
      <c r="R362" s="7"/>
      <c r="S362" s="20">
        <f t="shared" si="137"/>
        <v>99.6081081081081</v>
      </c>
      <c r="T362" s="6"/>
      <c r="U362" s="34"/>
      <c r="V362" s="9"/>
    </row>
    <row r="363" spans="1:22" ht="18.75" outlineLevel="2">
      <c r="A363" s="36"/>
      <c r="B363" s="3"/>
      <c r="C363" s="35" t="s">
        <v>561</v>
      </c>
      <c r="D363" s="5"/>
      <c r="E363" s="5"/>
      <c r="F363" s="1"/>
      <c r="G363" s="6"/>
      <c r="H363" s="11"/>
      <c r="I363" s="11"/>
      <c r="J363" s="22">
        <f>SUBTOTAL(9,J361:J362)</f>
        <v>22450</v>
      </c>
      <c r="K363" s="22">
        <f aca="true" t="shared" si="147" ref="K363:R363">SUBTOTAL(9,K361:K362)</f>
        <v>2.1</v>
      </c>
      <c r="L363" s="22">
        <f t="shared" si="147"/>
        <v>400</v>
      </c>
      <c r="M363" s="22">
        <f t="shared" si="147"/>
        <v>76</v>
      </c>
      <c r="N363" s="22">
        <f t="shared" si="147"/>
        <v>76</v>
      </c>
      <c r="O363" s="22">
        <f t="shared" si="147"/>
        <v>0</v>
      </c>
      <c r="P363" s="22">
        <f t="shared" si="147"/>
        <v>75.10499999999999</v>
      </c>
      <c r="Q363" s="22">
        <f t="shared" si="147"/>
        <v>75.10499999999999</v>
      </c>
      <c r="R363" s="22">
        <f t="shared" si="147"/>
        <v>0</v>
      </c>
      <c r="S363" s="23">
        <f t="shared" si="137"/>
        <v>98.82236842105262</v>
      </c>
      <c r="T363" s="6"/>
      <c r="U363" s="34"/>
      <c r="V363" s="9">
        <f>J363-M363</f>
        <v>22374</v>
      </c>
    </row>
    <row r="364" spans="1:22" ht="18.75" outlineLevel="3">
      <c r="A364" s="36"/>
      <c r="B364" s="3">
        <v>2321</v>
      </c>
      <c r="C364" s="4">
        <v>4500</v>
      </c>
      <c r="D364" s="5">
        <v>6126</v>
      </c>
      <c r="E364" s="5"/>
      <c r="F364" s="1">
        <v>5600</v>
      </c>
      <c r="G364" s="6" t="s">
        <v>772</v>
      </c>
      <c r="H364" s="11">
        <v>2001</v>
      </c>
      <c r="I364" s="11">
        <v>2004</v>
      </c>
      <c r="J364" s="7">
        <v>22500</v>
      </c>
      <c r="K364" s="7"/>
      <c r="L364" s="7">
        <v>800</v>
      </c>
      <c r="M364" s="8">
        <f>+N364+O364</f>
        <v>10</v>
      </c>
      <c r="N364" s="7">
        <v>10</v>
      </c>
      <c r="O364" s="7"/>
      <c r="P364" s="8">
        <f>+Q364+R364</f>
        <v>0</v>
      </c>
      <c r="Q364" s="7"/>
      <c r="R364" s="7"/>
      <c r="S364" s="20">
        <f t="shared" si="137"/>
        <v>0</v>
      </c>
      <c r="T364" s="6" t="s">
        <v>98</v>
      </c>
      <c r="U364" s="34" t="s">
        <v>736</v>
      </c>
      <c r="V364" s="9"/>
    </row>
    <row r="365" spans="1:22" ht="18.75" outlineLevel="2">
      <c r="A365" s="36"/>
      <c r="B365" s="3"/>
      <c r="C365" s="35" t="s">
        <v>562</v>
      </c>
      <c r="D365" s="5"/>
      <c r="E365" s="5"/>
      <c r="F365" s="1"/>
      <c r="G365" s="6"/>
      <c r="H365" s="11"/>
      <c r="I365" s="11"/>
      <c r="J365" s="22">
        <f>SUBTOTAL(9,J364:J364)</f>
        <v>22500</v>
      </c>
      <c r="K365" s="22">
        <f aca="true" t="shared" si="148" ref="K365:R365">SUBTOTAL(9,K364:K364)</f>
        <v>0</v>
      </c>
      <c r="L365" s="22">
        <f t="shared" si="148"/>
        <v>800</v>
      </c>
      <c r="M365" s="22">
        <f t="shared" si="148"/>
        <v>10</v>
      </c>
      <c r="N365" s="22">
        <f t="shared" si="148"/>
        <v>10</v>
      </c>
      <c r="O365" s="22">
        <f t="shared" si="148"/>
        <v>0</v>
      </c>
      <c r="P365" s="22">
        <f t="shared" si="148"/>
        <v>0</v>
      </c>
      <c r="Q365" s="22">
        <f t="shared" si="148"/>
        <v>0</v>
      </c>
      <c r="R365" s="22">
        <f t="shared" si="148"/>
        <v>0</v>
      </c>
      <c r="S365" s="23">
        <f t="shared" si="137"/>
        <v>0</v>
      </c>
      <c r="T365" s="6"/>
      <c r="U365" s="34"/>
      <c r="V365" s="9">
        <f>J365-M365</f>
        <v>22490</v>
      </c>
    </row>
    <row r="366" spans="1:22" ht="18.75" outlineLevel="3">
      <c r="A366" s="36"/>
      <c r="B366" s="3">
        <v>2321</v>
      </c>
      <c r="C366" s="4">
        <v>4640</v>
      </c>
      <c r="D366" s="5">
        <v>6121</v>
      </c>
      <c r="E366" s="5"/>
      <c r="F366" s="1">
        <v>5600</v>
      </c>
      <c r="G366" s="6" t="s">
        <v>773</v>
      </c>
      <c r="H366" s="11">
        <v>2001</v>
      </c>
      <c r="I366" s="11">
        <v>2004</v>
      </c>
      <c r="J366" s="7">
        <v>21100</v>
      </c>
      <c r="K366" s="7"/>
      <c r="L366" s="7"/>
      <c r="M366" s="8">
        <f>+N366+O366</f>
        <v>131.9</v>
      </c>
      <c r="N366" s="7">
        <v>131.9</v>
      </c>
      <c r="O366" s="7"/>
      <c r="P366" s="8">
        <f>+Q366+R366</f>
        <v>8.385</v>
      </c>
      <c r="Q366" s="7">
        <v>8.385</v>
      </c>
      <c r="R366" s="7"/>
      <c r="S366" s="20">
        <f t="shared" si="137"/>
        <v>6.357088703563305</v>
      </c>
      <c r="T366" s="6" t="s">
        <v>98</v>
      </c>
      <c r="U366" s="34" t="s">
        <v>736</v>
      </c>
      <c r="V366" s="9"/>
    </row>
    <row r="367" spans="1:22" ht="18.75" outlineLevel="3">
      <c r="A367" s="36"/>
      <c r="B367" s="3"/>
      <c r="C367" s="4">
        <v>4640</v>
      </c>
      <c r="D367" s="5">
        <v>6126</v>
      </c>
      <c r="E367" s="5"/>
      <c r="F367" s="1">
        <v>5600</v>
      </c>
      <c r="G367" s="6" t="s">
        <v>773</v>
      </c>
      <c r="H367" s="11"/>
      <c r="I367" s="11"/>
      <c r="J367" s="7"/>
      <c r="K367" s="7"/>
      <c r="L367" s="7">
        <v>800</v>
      </c>
      <c r="M367" s="8">
        <f>+N367+O367</f>
        <v>448.1</v>
      </c>
      <c r="N367" s="7">
        <v>448.1</v>
      </c>
      <c r="O367" s="7"/>
      <c r="P367" s="8">
        <f>+Q367+R367</f>
        <v>342.93</v>
      </c>
      <c r="Q367" s="7">
        <v>342.93</v>
      </c>
      <c r="R367" s="7"/>
      <c r="S367" s="20">
        <f t="shared" si="137"/>
        <v>76.52979245704084</v>
      </c>
      <c r="T367" s="6"/>
      <c r="U367" s="34"/>
      <c r="V367" s="9"/>
    </row>
    <row r="368" spans="1:22" ht="18.75" outlineLevel="2">
      <c r="A368" s="36"/>
      <c r="B368" s="3"/>
      <c r="C368" s="35" t="s">
        <v>563</v>
      </c>
      <c r="D368" s="5"/>
      <c r="E368" s="5"/>
      <c r="F368" s="1"/>
      <c r="G368" s="6"/>
      <c r="H368" s="11"/>
      <c r="I368" s="11"/>
      <c r="J368" s="22">
        <f>SUBTOTAL(9,J366:J367)</f>
        <v>21100</v>
      </c>
      <c r="K368" s="22">
        <f aca="true" t="shared" si="149" ref="K368:R368">SUBTOTAL(9,K366:K367)</f>
        <v>0</v>
      </c>
      <c r="L368" s="22">
        <f t="shared" si="149"/>
        <v>800</v>
      </c>
      <c r="M368" s="22">
        <f t="shared" si="149"/>
        <v>580</v>
      </c>
      <c r="N368" s="22">
        <f t="shared" si="149"/>
        <v>580</v>
      </c>
      <c r="O368" s="22">
        <f t="shared" si="149"/>
        <v>0</v>
      </c>
      <c r="P368" s="22">
        <f t="shared" si="149"/>
        <v>351.315</v>
      </c>
      <c r="Q368" s="22">
        <f t="shared" si="149"/>
        <v>351.315</v>
      </c>
      <c r="R368" s="22">
        <f t="shared" si="149"/>
        <v>0</v>
      </c>
      <c r="S368" s="23">
        <f t="shared" si="137"/>
        <v>60.571551724137926</v>
      </c>
      <c r="T368" s="6"/>
      <c r="U368" s="34"/>
      <c r="V368" s="9">
        <f>J368-M368</f>
        <v>20520</v>
      </c>
    </row>
    <row r="369" spans="1:22" ht="18.75" outlineLevel="3">
      <c r="A369" s="36"/>
      <c r="B369" s="3">
        <v>2321</v>
      </c>
      <c r="C369" s="4">
        <v>4641</v>
      </c>
      <c r="D369" s="5">
        <v>6126</v>
      </c>
      <c r="E369" s="5"/>
      <c r="F369" s="1">
        <v>5600</v>
      </c>
      <c r="G369" s="6" t="s">
        <v>774</v>
      </c>
      <c r="H369" s="11">
        <v>2001</v>
      </c>
      <c r="I369" s="11">
        <v>2004</v>
      </c>
      <c r="J369" s="7">
        <v>9700</v>
      </c>
      <c r="K369" s="7"/>
      <c r="L369" s="7">
        <v>300</v>
      </c>
      <c r="M369" s="8">
        <f>+N369+O369</f>
        <v>200</v>
      </c>
      <c r="N369" s="7">
        <v>200</v>
      </c>
      <c r="O369" s="7"/>
      <c r="P369" s="8">
        <f>+Q369+R369</f>
        <v>200</v>
      </c>
      <c r="Q369" s="7">
        <v>200</v>
      </c>
      <c r="R369" s="7"/>
      <c r="S369" s="20">
        <f t="shared" si="137"/>
        <v>100</v>
      </c>
      <c r="T369" s="6" t="s">
        <v>98</v>
      </c>
      <c r="U369" s="34" t="s">
        <v>736</v>
      </c>
      <c r="V369" s="9"/>
    </row>
    <row r="370" spans="1:22" ht="18.75" outlineLevel="2">
      <c r="A370" s="36"/>
      <c r="B370" s="3"/>
      <c r="C370" s="35" t="s">
        <v>564</v>
      </c>
      <c r="D370" s="5"/>
      <c r="E370" s="5"/>
      <c r="F370" s="1"/>
      <c r="G370" s="6"/>
      <c r="H370" s="11"/>
      <c r="I370" s="11"/>
      <c r="J370" s="22">
        <f>SUBTOTAL(9,J369:J369)</f>
        <v>9700</v>
      </c>
      <c r="K370" s="22">
        <f aca="true" t="shared" si="150" ref="K370:R370">SUBTOTAL(9,K369:K369)</f>
        <v>0</v>
      </c>
      <c r="L370" s="22">
        <f t="shared" si="150"/>
        <v>300</v>
      </c>
      <c r="M370" s="22">
        <f t="shared" si="150"/>
        <v>200</v>
      </c>
      <c r="N370" s="22">
        <f t="shared" si="150"/>
        <v>200</v>
      </c>
      <c r="O370" s="22">
        <f t="shared" si="150"/>
        <v>0</v>
      </c>
      <c r="P370" s="22">
        <f t="shared" si="150"/>
        <v>200</v>
      </c>
      <c r="Q370" s="22">
        <f t="shared" si="150"/>
        <v>200</v>
      </c>
      <c r="R370" s="22">
        <f t="shared" si="150"/>
        <v>0</v>
      </c>
      <c r="S370" s="23">
        <f t="shared" si="137"/>
        <v>100</v>
      </c>
      <c r="T370" s="6"/>
      <c r="U370" s="34"/>
      <c r="V370" s="9">
        <f>J370-M370</f>
        <v>9500</v>
      </c>
    </row>
    <row r="371" spans="1:22" ht="18.75" outlineLevel="3">
      <c r="A371" s="36"/>
      <c r="B371" s="3">
        <v>2321</v>
      </c>
      <c r="C371" s="4">
        <v>4642</v>
      </c>
      <c r="D371" s="5">
        <v>6126</v>
      </c>
      <c r="E371" s="5"/>
      <c r="F371" s="1">
        <v>5600</v>
      </c>
      <c r="G371" s="6" t="s">
        <v>775</v>
      </c>
      <c r="H371" s="11">
        <v>2001</v>
      </c>
      <c r="I371" s="11">
        <v>2004</v>
      </c>
      <c r="J371" s="7">
        <v>2500</v>
      </c>
      <c r="K371" s="7"/>
      <c r="L371" s="7">
        <v>200</v>
      </c>
      <c r="M371" s="8">
        <f>+N371+O371</f>
        <v>10</v>
      </c>
      <c r="N371" s="7">
        <v>10</v>
      </c>
      <c r="O371" s="7"/>
      <c r="P371" s="8">
        <f>+Q371+R371</f>
        <v>0</v>
      </c>
      <c r="Q371" s="7"/>
      <c r="R371" s="7"/>
      <c r="S371" s="20">
        <f t="shared" si="137"/>
        <v>0</v>
      </c>
      <c r="T371" s="6" t="s">
        <v>98</v>
      </c>
      <c r="U371" s="34" t="s">
        <v>736</v>
      </c>
      <c r="V371" s="9"/>
    </row>
    <row r="372" spans="1:22" ht="18.75" outlineLevel="2">
      <c r="A372" s="36"/>
      <c r="B372" s="3"/>
      <c r="C372" s="35" t="s">
        <v>565</v>
      </c>
      <c r="D372" s="5"/>
      <c r="E372" s="5"/>
      <c r="F372" s="1"/>
      <c r="G372" s="6"/>
      <c r="H372" s="11"/>
      <c r="I372" s="11"/>
      <c r="J372" s="22">
        <f>SUBTOTAL(9,J371:J371)</f>
        <v>2500</v>
      </c>
      <c r="K372" s="22">
        <f aca="true" t="shared" si="151" ref="K372:R372">SUBTOTAL(9,K371:K371)</f>
        <v>0</v>
      </c>
      <c r="L372" s="22">
        <f t="shared" si="151"/>
        <v>200</v>
      </c>
      <c r="M372" s="22">
        <f t="shared" si="151"/>
        <v>10</v>
      </c>
      <c r="N372" s="22">
        <f t="shared" si="151"/>
        <v>10</v>
      </c>
      <c r="O372" s="22">
        <f t="shared" si="151"/>
        <v>0</v>
      </c>
      <c r="P372" s="22">
        <f t="shared" si="151"/>
        <v>0</v>
      </c>
      <c r="Q372" s="22">
        <f t="shared" si="151"/>
        <v>0</v>
      </c>
      <c r="R372" s="22">
        <f t="shared" si="151"/>
        <v>0</v>
      </c>
      <c r="S372" s="23">
        <f t="shared" si="137"/>
        <v>0</v>
      </c>
      <c r="T372" s="6"/>
      <c r="U372" s="34"/>
      <c r="V372" s="9">
        <f>J372-M372</f>
        <v>2490</v>
      </c>
    </row>
    <row r="373" spans="1:22" ht="18.75" outlineLevel="3">
      <c r="A373" s="36"/>
      <c r="B373" s="3">
        <v>2321</v>
      </c>
      <c r="C373" s="4">
        <v>4643</v>
      </c>
      <c r="D373" s="5">
        <v>6121</v>
      </c>
      <c r="E373" s="5"/>
      <c r="F373" s="1">
        <v>5600</v>
      </c>
      <c r="G373" s="6" t="s">
        <v>770</v>
      </c>
      <c r="H373" s="11">
        <v>2001</v>
      </c>
      <c r="I373" s="11">
        <v>2002</v>
      </c>
      <c r="J373" s="7">
        <v>15325</v>
      </c>
      <c r="K373" s="7">
        <v>194.7</v>
      </c>
      <c r="L373" s="7">
        <v>2700</v>
      </c>
      <c r="M373" s="8">
        <f>+N373+O373</f>
        <v>15122.07</v>
      </c>
      <c r="N373" s="7">
        <v>15122.07</v>
      </c>
      <c r="O373" s="7"/>
      <c r="P373" s="8">
        <f>+Q373+R373</f>
        <v>14660.8386</v>
      </c>
      <c r="Q373" s="7">
        <v>14660.8386</v>
      </c>
      <c r="R373" s="7"/>
      <c r="S373" s="20">
        <f t="shared" si="137"/>
        <v>96.94994534478414</v>
      </c>
      <c r="T373" s="6" t="s">
        <v>98</v>
      </c>
      <c r="U373" s="34" t="s">
        <v>736</v>
      </c>
      <c r="V373" s="9"/>
    </row>
    <row r="374" spans="1:22" ht="18.75" outlineLevel="3">
      <c r="A374" s="36"/>
      <c r="B374" s="3"/>
      <c r="C374" s="4">
        <v>4643</v>
      </c>
      <c r="D374" s="5">
        <v>6126</v>
      </c>
      <c r="E374" s="5"/>
      <c r="F374" s="1">
        <v>5600</v>
      </c>
      <c r="G374" s="6" t="s">
        <v>770</v>
      </c>
      <c r="H374" s="11"/>
      <c r="I374" s="11"/>
      <c r="J374" s="7"/>
      <c r="K374" s="7"/>
      <c r="L374" s="7"/>
      <c r="M374" s="8">
        <f>+N374+O374</f>
        <v>7.93</v>
      </c>
      <c r="N374" s="7">
        <v>7.93</v>
      </c>
      <c r="O374" s="7"/>
      <c r="P374" s="8">
        <f>+Q374+R374</f>
        <v>7.931</v>
      </c>
      <c r="Q374" s="7">
        <v>7.931</v>
      </c>
      <c r="R374" s="7"/>
      <c r="S374" s="20">
        <f t="shared" si="137"/>
        <v>100.01261034047918</v>
      </c>
      <c r="T374" s="6"/>
      <c r="U374" s="34"/>
      <c r="V374" s="9"/>
    </row>
    <row r="375" spans="1:22" ht="18.75" outlineLevel="2">
      <c r="A375" s="36"/>
      <c r="B375" s="3"/>
      <c r="C375" s="35" t="s">
        <v>566</v>
      </c>
      <c r="D375" s="5"/>
      <c r="E375" s="5"/>
      <c r="F375" s="1"/>
      <c r="G375" s="6"/>
      <c r="H375" s="11"/>
      <c r="I375" s="11"/>
      <c r="J375" s="22">
        <f>SUBTOTAL(9,J373:J374)</f>
        <v>15325</v>
      </c>
      <c r="K375" s="22">
        <f aca="true" t="shared" si="152" ref="K375:R375">SUBTOTAL(9,K373:K374)</f>
        <v>194.7</v>
      </c>
      <c r="L375" s="22">
        <f t="shared" si="152"/>
        <v>2700</v>
      </c>
      <c r="M375" s="22">
        <f t="shared" si="152"/>
        <v>15130</v>
      </c>
      <c r="N375" s="22">
        <f t="shared" si="152"/>
        <v>15130</v>
      </c>
      <c r="O375" s="22">
        <f t="shared" si="152"/>
        <v>0</v>
      </c>
      <c r="P375" s="22">
        <f t="shared" si="152"/>
        <v>14668.7696</v>
      </c>
      <c r="Q375" s="22">
        <f t="shared" si="152"/>
        <v>14668.7696</v>
      </c>
      <c r="R375" s="22">
        <f t="shared" si="152"/>
        <v>0</v>
      </c>
      <c r="S375" s="23">
        <f t="shared" si="137"/>
        <v>96.95155056179775</v>
      </c>
      <c r="T375" s="6"/>
      <c r="U375" s="34"/>
      <c r="V375" s="9">
        <f>J375-M375</f>
        <v>195</v>
      </c>
    </row>
    <row r="376" spans="1:22" ht="18.75" outlineLevel="3">
      <c r="A376" s="34" t="s">
        <v>786</v>
      </c>
      <c r="B376" s="3">
        <v>2321</v>
      </c>
      <c r="C376" s="4">
        <v>4644</v>
      </c>
      <c r="D376" s="5">
        <v>6126</v>
      </c>
      <c r="E376" s="5"/>
      <c r="F376" s="1">
        <v>5600</v>
      </c>
      <c r="G376" s="6" t="s">
        <v>427</v>
      </c>
      <c r="H376" s="11">
        <v>2002</v>
      </c>
      <c r="I376" s="11">
        <v>2006</v>
      </c>
      <c r="J376" s="7">
        <v>71575</v>
      </c>
      <c r="K376" s="7"/>
      <c r="L376" s="7">
        <v>500</v>
      </c>
      <c r="M376" s="8">
        <f>+N376+O376</f>
        <v>1000</v>
      </c>
      <c r="N376" s="7">
        <v>1000</v>
      </c>
      <c r="O376" s="7"/>
      <c r="P376" s="8">
        <f>+Q376+R376</f>
        <v>459.9</v>
      </c>
      <c r="Q376" s="7">
        <v>459.9</v>
      </c>
      <c r="R376" s="7"/>
      <c r="S376" s="20">
        <f t="shared" si="137"/>
        <v>45.989999999999995</v>
      </c>
      <c r="T376" s="6" t="s">
        <v>94</v>
      </c>
      <c r="U376" s="34" t="s">
        <v>736</v>
      </c>
      <c r="V376" s="9"/>
    </row>
    <row r="377" spans="1:22" ht="18.75" outlineLevel="2">
      <c r="A377" s="34"/>
      <c r="B377" s="3"/>
      <c r="C377" s="35" t="s">
        <v>567</v>
      </c>
      <c r="D377" s="5"/>
      <c r="E377" s="5"/>
      <c r="F377" s="1"/>
      <c r="G377" s="6"/>
      <c r="H377" s="11"/>
      <c r="I377" s="11"/>
      <c r="J377" s="22">
        <f>SUBTOTAL(9,J376:J376)</f>
        <v>71575</v>
      </c>
      <c r="K377" s="22">
        <f aca="true" t="shared" si="153" ref="K377:R377">SUBTOTAL(9,K376:K376)</f>
        <v>0</v>
      </c>
      <c r="L377" s="22">
        <f t="shared" si="153"/>
        <v>500</v>
      </c>
      <c r="M377" s="22">
        <f t="shared" si="153"/>
        <v>1000</v>
      </c>
      <c r="N377" s="22">
        <f t="shared" si="153"/>
        <v>1000</v>
      </c>
      <c r="O377" s="22">
        <f t="shared" si="153"/>
        <v>0</v>
      </c>
      <c r="P377" s="22">
        <f t="shared" si="153"/>
        <v>459.9</v>
      </c>
      <c r="Q377" s="22">
        <f t="shared" si="153"/>
        <v>459.9</v>
      </c>
      <c r="R377" s="22">
        <f t="shared" si="153"/>
        <v>0</v>
      </c>
      <c r="S377" s="23">
        <f t="shared" si="137"/>
        <v>45.989999999999995</v>
      </c>
      <c r="T377" s="6"/>
      <c r="U377" s="34"/>
      <c r="V377" s="9">
        <f>J377-M377</f>
        <v>70575</v>
      </c>
    </row>
    <row r="378" spans="1:22" ht="18.75" outlineLevel="3">
      <c r="A378" s="34"/>
      <c r="B378" s="3">
        <v>2321</v>
      </c>
      <c r="C378" s="4">
        <v>4645</v>
      </c>
      <c r="D378" s="5">
        <v>6121</v>
      </c>
      <c r="E378" s="5"/>
      <c r="F378" s="1">
        <v>5600</v>
      </c>
      <c r="G378" s="6" t="s">
        <v>207</v>
      </c>
      <c r="H378" s="11">
        <v>2002</v>
      </c>
      <c r="I378" s="11">
        <v>2004</v>
      </c>
      <c r="J378" s="7">
        <v>20800</v>
      </c>
      <c r="K378" s="22"/>
      <c r="L378" s="7"/>
      <c r="M378" s="8">
        <f>+N378+O378</f>
        <v>11.4</v>
      </c>
      <c r="N378" s="7">
        <v>11.4</v>
      </c>
      <c r="O378" s="22"/>
      <c r="P378" s="8">
        <f>+Q378+R378</f>
        <v>8.573</v>
      </c>
      <c r="Q378" s="7">
        <v>8.573</v>
      </c>
      <c r="R378" s="22"/>
      <c r="S378" s="20">
        <f t="shared" si="137"/>
        <v>75.20175438596492</v>
      </c>
      <c r="T378" s="6" t="s">
        <v>98</v>
      </c>
      <c r="U378" s="34"/>
      <c r="V378" s="9"/>
    </row>
    <row r="379" spans="1:22" ht="18.75" outlineLevel="3">
      <c r="A379" s="34"/>
      <c r="B379" s="3"/>
      <c r="C379" s="4">
        <v>4645</v>
      </c>
      <c r="D379" s="5">
        <v>6126</v>
      </c>
      <c r="E379" s="5"/>
      <c r="F379" s="1">
        <v>5600</v>
      </c>
      <c r="G379" s="6" t="s">
        <v>207</v>
      </c>
      <c r="H379" s="11"/>
      <c r="I379" s="11"/>
      <c r="J379" s="7"/>
      <c r="K379" s="22"/>
      <c r="L379" s="7"/>
      <c r="M379" s="8">
        <f>+N379+O379</f>
        <v>453.6</v>
      </c>
      <c r="N379" s="7">
        <v>453.6</v>
      </c>
      <c r="O379" s="22"/>
      <c r="P379" s="8">
        <f>+Q379+R379</f>
        <v>453.6</v>
      </c>
      <c r="Q379" s="7">
        <v>453.6</v>
      </c>
      <c r="R379" s="22"/>
      <c r="S379" s="20">
        <f>IF(M379=0,0,(P379/M379*100))</f>
        <v>100</v>
      </c>
      <c r="T379" s="6"/>
      <c r="U379" s="34"/>
      <c r="V379" s="9"/>
    </row>
    <row r="380" spans="1:22" ht="18.75" outlineLevel="2">
      <c r="A380" s="34"/>
      <c r="B380" s="3"/>
      <c r="C380" s="35" t="s">
        <v>208</v>
      </c>
      <c r="D380" s="5"/>
      <c r="E380" s="5"/>
      <c r="F380" s="1"/>
      <c r="G380" s="6"/>
      <c r="H380" s="11"/>
      <c r="I380" s="11"/>
      <c r="J380" s="22">
        <f>SUBTOTAL(9,J378:J379)</f>
        <v>20800</v>
      </c>
      <c r="K380" s="22">
        <f aca="true" t="shared" si="154" ref="K380:R380">SUBTOTAL(9,K378:K379)</f>
        <v>0</v>
      </c>
      <c r="L380" s="22">
        <f t="shared" si="154"/>
        <v>0</v>
      </c>
      <c r="M380" s="22">
        <f t="shared" si="154"/>
        <v>465</v>
      </c>
      <c r="N380" s="22">
        <f t="shared" si="154"/>
        <v>465</v>
      </c>
      <c r="O380" s="22">
        <f t="shared" si="154"/>
        <v>0</v>
      </c>
      <c r="P380" s="22">
        <f t="shared" si="154"/>
        <v>462.173</v>
      </c>
      <c r="Q380" s="22">
        <f t="shared" si="154"/>
        <v>462.173</v>
      </c>
      <c r="R380" s="22">
        <f t="shared" si="154"/>
        <v>0</v>
      </c>
      <c r="S380" s="23">
        <f t="shared" si="137"/>
        <v>99.39204301075269</v>
      </c>
      <c r="T380" s="6"/>
      <c r="U380" s="34"/>
      <c r="V380" s="9">
        <f>J380-M380</f>
        <v>20335</v>
      </c>
    </row>
    <row r="381" spans="1:22" ht="18" customHeight="1" outlineLevel="3">
      <c r="A381" s="34"/>
      <c r="B381" s="3">
        <v>2321</v>
      </c>
      <c r="C381" s="4">
        <v>4646</v>
      </c>
      <c r="D381" s="5">
        <v>6121</v>
      </c>
      <c r="E381" s="5"/>
      <c r="F381" s="1">
        <v>5600</v>
      </c>
      <c r="G381" s="6" t="s">
        <v>209</v>
      </c>
      <c r="H381" s="11">
        <v>2002</v>
      </c>
      <c r="I381" s="11">
        <v>2003</v>
      </c>
      <c r="J381" s="7">
        <v>20200</v>
      </c>
      <c r="K381" s="22"/>
      <c r="L381" s="7"/>
      <c r="M381" s="8">
        <f>+N381+O381</f>
        <v>2722.8</v>
      </c>
      <c r="N381" s="7">
        <v>2722.8</v>
      </c>
      <c r="O381" s="22"/>
      <c r="P381" s="8">
        <f>+Q381+R381</f>
        <v>2412.416</v>
      </c>
      <c r="Q381" s="7">
        <v>2412.416</v>
      </c>
      <c r="R381" s="22"/>
      <c r="S381" s="20">
        <f t="shared" si="137"/>
        <v>88.60055824886147</v>
      </c>
      <c r="T381" s="6" t="s">
        <v>98</v>
      </c>
      <c r="U381" s="34"/>
      <c r="V381" s="9"/>
    </row>
    <row r="382" spans="1:22" ht="18.75" outlineLevel="3">
      <c r="A382" s="34"/>
      <c r="B382" s="3"/>
      <c r="C382" s="4">
        <v>4646</v>
      </c>
      <c r="D382" s="5">
        <v>6126</v>
      </c>
      <c r="E382" s="5"/>
      <c r="F382" s="1">
        <v>5600</v>
      </c>
      <c r="G382" s="6" t="s">
        <v>209</v>
      </c>
      <c r="H382" s="11"/>
      <c r="I382" s="11"/>
      <c r="J382" s="7"/>
      <c r="K382" s="22"/>
      <c r="L382" s="7"/>
      <c r="M382" s="8">
        <f>+N382+O382</f>
        <v>277.2</v>
      </c>
      <c r="N382" s="7">
        <v>277.2</v>
      </c>
      <c r="O382" s="22"/>
      <c r="P382" s="8">
        <f>+Q382+R382</f>
        <v>277.2</v>
      </c>
      <c r="Q382" s="7">
        <v>277.2</v>
      </c>
      <c r="R382" s="22"/>
      <c r="S382" s="20">
        <f t="shared" si="137"/>
        <v>100</v>
      </c>
      <c r="T382" s="6"/>
      <c r="U382" s="34"/>
      <c r="V382" s="9"/>
    </row>
    <row r="383" spans="1:22" ht="18.75" outlineLevel="2">
      <c r="A383" s="34"/>
      <c r="B383" s="3"/>
      <c r="C383" s="35" t="s">
        <v>210</v>
      </c>
      <c r="D383" s="5"/>
      <c r="E383" s="5"/>
      <c r="F383" s="1"/>
      <c r="G383" s="6"/>
      <c r="H383" s="11"/>
      <c r="I383" s="11"/>
      <c r="J383" s="22">
        <f>SUBTOTAL(9,J381:J382)</f>
        <v>20200</v>
      </c>
      <c r="K383" s="22">
        <f aca="true" t="shared" si="155" ref="K383:R383">SUBTOTAL(9,K381:K382)</f>
        <v>0</v>
      </c>
      <c r="L383" s="22">
        <f t="shared" si="155"/>
        <v>0</v>
      </c>
      <c r="M383" s="22">
        <f t="shared" si="155"/>
        <v>3000</v>
      </c>
      <c r="N383" s="22">
        <f t="shared" si="155"/>
        <v>3000</v>
      </c>
      <c r="O383" s="22">
        <f t="shared" si="155"/>
        <v>0</v>
      </c>
      <c r="P383" s="22">
        <f t="shared" si="155"/>
        <v>2689.616</v>
      </c>
      <c r="Q383" s="22">
        <f t="shared" si="155"/>
        <v>2689.616</v>
      </c>
      <c r="R383" s="22">
        <f t="shared" si="155"/>
        <v>0</v>
      </c>
      <c r="S383" s="23">
        <f t="shared" si="137"/>
        <v>89.65386666666667</v>
      </c>
      <c r="T383" s="6"/>
      <c r="U383" s="34"/>
      <c r="V383" s="9">
        <f>J383-M383</f>
        <v>17200</v>
      </c>
    </row>
    <row r="384" spans="1:22" ht="18.75" outlineLevel="3">
      <c r="A384" s="34"/>
      <c r="B384" s="3">
        <v>2321</v>
      </c>
      <c r="C384" s="4">
        <v>4647</v>
      </c>
      <c r="D384" s="5">
        <v>6121</v>
      </c>
      <c r="E384" s="5"/>
      <c r="F384" s="1">
        <v>5600</v>
      </c>
      <c r="G384" s="6" t="s">
        <v>211</v>
      </c>
      <c r="H384" s="11">
        <v>2002</v>
      </c>
      <c r="I384" s="11">
        <v>2003</v>
      </c>
      <c r="J384" s="7">
        <v>14700</v>
      </c>
      <c r="K384" s="22"/>
      <c r="L384" s="7"/>
      <c r="M384" s="8">
        <f>+N384+O384</f>
        <v>2335</v>
      </c>
      <c r="N384" s="7">
        <v>2335</v>
      </c>
      <c r="O384" s="22"/>
      <c r="P384" s="8">
        <f>+Q384+R384</f>
        <v>2332.103</v>
      </c>
      <c r="Q384" s="7">
        <v>2332.103</v>
      </c>
      <c r="R384" s="22"/>
      <c r="S384" s="20">
        <f t="shared" si="137"/>
        <v>99.87593147751606</v>
      </c>
      <c r="T384" s="6" t="s">
        <v>98</v>
      </c>
      <c r="U384" s="34"/>
      <c r="V384" s="9"/>
    </row>
    <row r="385" spans="1:22" ht="18.75" outlineLevel="3">
      <c r="A385" s="34"/>
      <c r="B385" s="3"/>
      <c r="C385" s="4">
        <v>4647</v>
      </c>
      <c r="D385" s="5">
        <v>6126</v>
      </c>
      <c r="E385" s="5"/>
      <c r="F385" s="1">
        <v>5600</v>
      </c>
      <c r="G385" s="6" t="s">
        <v>211</v>
      </c>
      <c r="H385" s="11"/>
      <c r="I385" s="11"/>
      <c r="J385" s="7"/>
      <c r="K385" s="22"/>
      <c r="L385" s="7"/>
      <c r="M385" s="8">
        <f>+N385+O385</f>
        <v>210</v>
      </c>
      <c r="N385" s="7">
        <v>210</v>
      </c>
      <c r="O385" s="22"/>
      <c r="P385" s="8">
        <f>+Q385+R385</f>
        <v>210</v>
      </c>
      <c r="Q385" s="7">
        <v>210</v>
      </c>
      <c r="R385" s="22"/>
      <c r="S385" s="20">
        <f t="shared" si="137"/>
        <v>100</v>
      </c>
      <c r="T385" s="6"/>
      <c r="U385" s="34"/>
      <c r="V385" s="9"/>
    </row>
    <row r="386" spans="1:22" ht="18.75" outlineLevel="2">
      <c r="A386" s="34"/>
      <c r="B386" s="3"/>
      <c r="C386" s="35" t="s">
        <v>212</v>
      </c>
      <c r="D386" s="5"/>
      <c r="E386" s="5"/>
      <c r="F386" s="1"/>
      <c r="G386" s="6"/>
      <c r="H386" s="11"/>
      <c r="I386" s="11"/>
      <c r="J386" s="22">
        <f>SUBTOTAL(9,J384:J385)</f>
        <v>14700</v>
      </c>
      <c r="K386" s="22">
        <f aca="true" t="shared" si="156" ref="K386:R386">SUBTOTAL(9,K384:K385)</f>
        <v>0</v>
      </c>
      <c r="L386" s="22">
        <f t="shared" si="156"/>
        <v>0</v>
      </c>
      <c r="M386" s="22">
        <f t="shared" si="156"/>
        <v>2545</v>
      </c>
      <c r="N386" s="22">
        <f t="shared" si="156"/>
        <v>2545</v>
      </c>
      <c r="O386" s="22">
        <f t="shared" si="156"/>
        <v>0</v>
      </c>
      <c r="P386" s="22">
        <f t="shared" si="156"/>
        <v>2542.103</v>
      </c>
      <c r="Q386" s="22">
        <f t="shared" si="156"/>
        <v>2542.103</v>
      </c>
      <c r="R386" s="22">
        <f t="shared" si="156"/>
        <v>0</v>
      </c>
      <c r="S386" s="23">
        <f t="shared" si="137"/>
        <v>99.88616895874264</v>
      </c>
      <c r="T386" s="6"/>
      <c r="U386" s="34"/>
      <c r="V386" s="9">
        <f>J386-M386</f>
        <v>12155</v>
      </c>
    </row>
    <row r="387" spans="1:22" ht="18.75" outlineLevel="3">
      <c r="A387" s="34"/>
      <c r="B387" s="3">
        <v>2321</v>
      </c>
      <c r="C387" s="4">
        <v>4648</v>
      </c>
      <c r="D387" s="5">
        <v>6121</v>
      </c>
      <c r="E387" s="5"/>
      <c r="F387" s="1">
        <v>5600</v>
      </c>
      <c r="G387" s="6" t="s">
        <v>213</v>
      </c>
      <c r="H387" s="11">
        <v>2002</v>
      </c>
      <c r="I387" s="11">
        <v>2004</v>
      </c>
      <c r="J387" s="7">
        <v>37900</v>
      </c>
      <c r="K387" s="22"/>
      <c r="L387" s="7"/>
      <c r="M387" s="8">
        <f>+N387+O387</f>
        <v>12.5</v>
      </c>
      <c r="N387" s="7">
        <v>12.5</v>
      </c>
      <c r="O387" s="22"/>
      <c r="P387" s="8">
        <f>+Q387+R387</f>
        <v>8.93</v>
      </c>
      <c r="Q387" s="7">
        <v>8.93</v>
      </c>
      <c r="R387" s="22"/>
      <c r="S387" s="20">
        <f t="shared" si="137"/>
        <v>71.44</v>
      </c>
      <c r="T387" s="6" t="s">
        <v>98</v>
      </c>
      <c r="U387" s="34"/>
      <c r="V387" s="9"/>
    </row>
    <row r="388" spans="1:22" ht="18.75" outlineLevel="3">
      <c r="A388" s="34"/>
      <c r="B388" s="3"/>
      <c r="C388" s="4">
        <v>4648</v>
      </c>
      <c r="D388" s="5">
        <v>6126</v>
      </c>
      <c r="E388" s="5"/>
      <c r="F388" s="1">
        <v>5600</v>
      </c>
      <c r="G388" s="6" t="s">
        <v>213</v>
      </c>
      <c r="H388" s="11"/>
      <c r="I388" s="11"/>
      <c r="J388" s="7"/>
      <c r="K388" s="22"/>
      <c r="L388" s="7"/>
      <c r="M388" s="8">
        <f>+N388+O388</f>
        <v>472.5</v>
      </c>
      <c r="N388" s="7">
        <v>472.5</v>
      </c>
      <c r="O388" s="22"/>
      <c r="P388" s="8">
        <f>+Q388+R388</f>
        <v>472.5</v>
      </c>
      <c r="Q388" s="7">
        <v>472.5</v>
      </c>
      <c r="R388" s="22"/>
      <c r="S388" s="20">
        <f>IF(M388=0,0,(P388/M388*100))</f>
        <v>100</v>
      </c>
      <c r="T388" s="6"/>
      <c r="U388" s="34"/>
      <c r="V388" s="9"/>
    </row>
    <row r="389" spans="1:22" ht="18.75" outlineLevel="2">
      <c r="A389" s="34"/>
      <c r="B389" s="3"/>
      <c r="C389" s="35" t="s">
        <v>273</v>
      </c>
      <c r="D389" s="5"/>
      <c r="E389" s="5"/>
      <c r="F389" s="1"/>
      <c r="G389" s="6"/>
      <c r="H389" s="11"/>
      <c r="I389" s="11"/>
      <c r="J389" s="22">
        <f>SUBTOTAL(9,J387:J388)</f>
        <v>37900</v>
      </c>
      <c r="K389" s="22">
        <f aca="true" t="shared" si="157" ref="K389:R389">SUBTOTAL(9,K387:K388)</f>
        <v>0</v>
      </c>
      <c r="L389" s="22">
        <f t="shared" si="157"/>
        <v>0</v>
      </c>
      <c r="M389" s="22">
        <f t="shared" si="157"/>
        <v>485</v>
      </c>
      <c r="N389" s="22">
        <f t="shared" si="157"/>
        <v>485</v>
      </c>
      <c r="O389" s="22">
        <f t="shared" si="157"/>
        <v>0</v>
      </c>
      <c r="P389" s="22">
        <f t="shared" si="157"/>
        <v>481.43</v>
      </c>
      <c r="Q389" s="22">
        <f t="shared" si="157"/>
        <v>481.43</v>
      </c>
      <c r="R389" s="22">
        <f t="shared" si="157"/>
        <v>0</v>
      </c>
      <c r="S389" s="23">
        <f t="shared" si="137"/>
        <v>99.2639175257732</v>
      </c>
      <c r="T389" s="6"/>
      <c r="U389" s="34"/>
      <c r="V389" s="9">
        <f>J389-M389</f>
        <v>37415</v>
      </c>
    </row>
    <row r="390" spans="1:22" ht="18.75" outlineLevel="3">
      <c r="A390" s="34"/>
      <c r="B390" s="3">
        <v>2321</v>
      </c>
      <c r="C390" s="4">
        <v>4649</v>
      </c>
      <c r="D390" s="5">
        <v>6121</v>
      </c>
      <c r="E390" s="5"/>
      <c r="F390" s="1">
        <v>5600</v>
      </c>
      <c r="G390" s="6" t="s">
        <v>214</v>
      </c>
      <c r="H390" s="11">
        <v>2002</v>
      </c>
      <c r="I390" s="11">
        <v>2004</v>
      </c>
      <c r="J390" s="7">
        <v>59000</v>
      </c>
      <c r="K390" s="22"/>
      <c r="L390" s="7"/>
      <c r="M390" s="8">
        <f>+N390+O390</f>
        <v>17.76</v>
      </c>
      <c r="N390" s="7">
        <v>17.76</v>
      </c>
      <c r="O390" s="22"/>
      <c r="P390" s="8">
        <f>+Q390+R390</f>
        <v>14.295</v>
      </c>
      <c r="Q390" s="7">
        <v>14.295</v>
      </c>
      <c r="R390" s="22"/>
      <c r="S390" s="20">
        <f t="shared" si="137"/>
        <v>80.48986486486486</v>
      </c>
      <c r="T390" s="6" t="s">
        <v>98</v>
      </c>
      <c r="U390" s="34"/>
      <c r="V390" s="9"/>
    </row>
    <row r="391" spans="1:22" ht="18.75" outlineLevel="3">
      <c r="A391" s="34"/>
      <c r="B391" s="3"/>
      <c r="C391" s="4">
        <v>4649</v>
      </c>
      <c r="D391" s="5">
        <v>6126</v>
      </c>
      <c r="E391" s="5"/>
      <c r="F391" s="1">
        <v>5600</v>
      </c>
      <c r="G391" s="6" t="s">
        <v>214</v>
      </c>
      <c r="H391" s="11"/>
      <c r="I391" s="11"/>
      <c r="J391" s="7"/>
      <c r="K391" s="22"/>
      <c r="L391" s="7"/>
      <c r="M391" s="8">
        <f>+N391+O391</f>
        <v>702.24</v>
      </c>
      <c r="N391" s="7">
        <v>702.24</v>
      </c>
      <c r="O391" s="22"/>
      <c r="P391" s="8">
        <f>+Q391+R391</f>
        <v>702.24</v>
      </c>
      <c r="Q391" s="7">
        <v>702.24</v>
      </c>
      <c r="R391" s="22"/>
      <c r="S391" s="20">
        <f t="shared" si="137"/>
        <v>100</v>
      </c>
      <c r="T391" s="6"/>
      <c r="U391" s="34"/>
      <c r="V391" s="9"/>
    </row>
    <row r="392" spans="1:22" ht="18.75" outlineLevel="2">
      <c r="A392" s="34"/>
      <c r="B392" s="3"/>
      <c r="C392" s="35" t="s">
        <v>215</v>
      </c>
      <c r="D392" s="5"/>
      <c r="E392" s="5"/>
      <c r="F392" s="1"/>
      <c r="G392" s="6"/>
      <c r="H392" s="11"/>
      <c r="I392" s="11"/>
      <c r="J392" s="22">
        <f>SUBTOTAL(9,J390:J391)</f>
        <v>59000</v>
      </c>
      <c r="K392" s="22">
        <f aca="true" t="shared" si="158" ref="K392:R392">SUBTOTAL(9,K390:K391)</f>
        <v>0</v>
      </c>
      <c r="L392" s="22">
        <f t="shared" si="158"/>
        <v>0</v>
      </c>
      <c r="M392" s="22">
        <f t="shared" si="158"/>
        <v>720</v>
      </c>
      <c r="N392" s="22">
        <f t="shared" si="158"/>
        <v>720</v>
      </c>
      <c r="O392" s="22">
        <f t="shared" si="158"/>
        <v>0</v>
      </c>
      <c r="P392" s="22">
        <f t="shared" si="158"/>
        <v>716.535</v>
      </c>
      <c r="Q392" s="22">
        <f t="shared" si="158"/>
        <v>716.535</v>
      </c>
      <c r="R392" s="22">
        <f t="shared" si="158"/>
        <v>0</v>
      </c>
      <c r="S392" s="23">
        <f t="shared" si="137"/>
        <v>99.51875</v>
      </c>
      <c r="T392" s="6"/>
      <c r="U392" s="34"/>
      <c r="V392" s="9">
        <f>J392-M392</f>
        <v>58280</v>
      </c>
    </row>
    <row r="393" spans="1:22" ht="18.75" outlineLevel="3">
      <c r="A393" s="34"/>
      <c r="B393" s="3">
        <v>2321</v>
      </c>
      <c r="C393" s="4">
        <v>4650</v>
      </c>
      <c r="D393" s="5">
        <v>6121</v>
      </c>
      <c r="E393" s="5"/>
      <c r="F393" s="1">
        <v>5600</v>
      </c>
      <c r="G393" s="6" t="s">
        <v>216</v>
      </c>
      <c r="H393" s="11">
        <v>2002</v>
      </c>
      <c r="I393" s="11">
        <v>2003</v>
      </c>
      <c r="J393" s="7">
        <v>21200</v>
      </c>
      <c r="K393" s="22"/>
      <c r="L393" s="7"/>
      <c r="M393" s="8">
        <f>+N393+O393</f>
        <v>2248</v>
      </c>
      <c r="N393" s="7">
        <v>2248</v>
      </c>
      <c r="O393" s="22"/>
      <c r="P393" s="8">
        <f>+Q393+R393</f>
        <v>2246.077</v>
      </c>
      <c r="Q393" s="7">
        <v>2246.077</v>
      </c>
      <c r="R393" s="22"/>
      <c r="S393" s="20">
        <f t="shared" si="137"/>
        <v>99.91445729537367</v>
      </c>
      <c r="T393" s="6" t="s">
        <v>98</v>
      </c>
      <c r="U393" s="34"/>
      <c r="V393" s="9"/>
    </row>
    <row r="394" spans="1:22" ht="18.75" outlineLevel="3">
      <c r="A394" s="34"/>
      <c r="B394" s="3"/>
      <c r="C394" s="4">
        <v>4650</v>
      </c>
      <c r="D394" s="5">
        <v>6126</v>
      </c>
      <c r="E394" s="5"/>
      <c r="F394" s="1">
        <v>5600</v>
      </c>
      <c r="G394" s="6" t="s">
        <v>216</v>
      </c>
      <c r="H394" s="11"/>
      <c r="I394" s="11"/>
      <c r="J394" s="7"/>
      <c r="K394" s="22"/>
      <c r="L394" s="7"/>
      <c r="M394" s="8">
        <f>+N394+O394</f>
        <v>252</v>
      </c>
      <c r="N394" s="7">
        <v>252</v>
      </c>
      <c r="O394" s="22"/>
      <c r="P394" s="8">
        <f>+Q394+R394</f>
        <v>252</v>
      </c>
      <c r="Q394" s="7">
        <v>252</v>
      </c>
      <c r="R394" s="22"/>
      <c r="S394" s="20">
        <f t="shared" si="137"/>
        <v>100</v>
      </c>
      <c r="T394" s="6"/>
      <c r="U394" s="34"/>
      <c r="V394" s="9"/>
    </row>
    <row r="395" spans="1:22" ht="18.75" outlineLevel="2">
      <c r="A395" s="34"/>
      <c r="B395" s="3"/>
      <c r="C395" s="35" t="s">
        <v>217</v>
      </c>
      <c r="D395" s="5"/>
      <c r="E395" s="5"/>
      <c r="F395" s="1"/>
      <c r="G395" s="6"/>
      <c r="H395" s="11"/>
      <c r="I395" s="11"/>
      <c r="J395" s="22">
        <f>SUBTOTAL(9,J393:J394)</f>
        <v>21200</v>
      </c>
      <c r="K395" s="22">
        <f aca="true" t="shared" si="159" ref="K395:R395">SUBTOTAL(9,K393:K394)</f>
        <v>0</v>
      </c>
      <c r="L395" s="22">
        <f t="shared" si="159"/>
        <v>0</v>
      </c>
      <c r="M395" s="22">
        <f t="shared" si="159"/>
        <v>2500</v>
      </c>
      <c r="N395" s="22">
        <f t="shared" si="159"/>
        <v>2500</v>
      </c>
      <c r="O395" s="22">
        <f t="shared" si="159"/>
        <v>0</v>
      </c>
      <c r="P395" s="22">
        <f t="shared" si="159"/>
        <v>2498.077</v>
      </c>
      <c r="Q395" s="22">
        <f t="shared" si="159"/>
        <v>2498.077</v>
      </c>
      <c r="R395" s="22">
        <f t="shared" si="159"/>
        <v>0</v>
      </c>
      <c r="S395" s="23">
        <f t="shared" si="137"/>
        <v>99.92308000000001</v>
      </c>
      <c r="T395" s="6"/>
      <c r="U395" s="34"/>
      <c r="V395" s="9">
        <f>J395-M395</f>
        <v>18700</v>
      </c>
    </row>
    <row r="396" spans="1:22" ht="18.75" outlineLevel="3">
      <c r="A396" s="34"/>
      <c r="B396" s="3">
        <v>2321</v>
      </c>
      <c r="C396" s="4">
        <v>4651</v>
      </c>
      <c r="D396" s="5">
        <v>6121</v>
      </c>
      <c r="E396" s="5"/>
      <c r="F396" s="1">
        <v>5600</v>
      </c>
      <c r="G396" s="6" t="s">
        <v>219</v>
      </c>
      <c r="H396" s="11">
        <v>2002</v>
      </c>
      <c r="I396" s="11">
        <v>2004</v>
      </c>
      <c r="J396" s="7">
        <v>15500</v>
      </c>
      <c r="K396" s="22"/>
      <c r="L396" s="7"/>
      <c r="M396" s="8">
        <f>+N396+O396</f>
        <v>185</v>
      </c>
      <c r="N396" s="7">
        <v>185</v>
      </c>
      <c r="O396" s="22"/>
      <c r="P396" s="8">
        <f>+Q396+R396</f>
        <v>0</v>
      </c>
      <c r="Q396" s="7"/>
      <c r="R396" s="22"/>
      <c r="S396" s="20">
        <f t="shared" si="137"/>
        <v>0</v>
      </c>
      <c r="T396" s="6" t="s">
        <v>98</v>
      </c>
      <c r="U396" s="34"/>
      <c r="V396" s="9"/>
    </row>
    <row r="397" spans="1:22" ht="18.75" outlineLevel="2">
      <c r="A397" s="34"/>
      <c r="B397" s="3"/>
      <c r="C397" s="35" t="s">
        <v>220</v>
      </c>
      <c r="D397" s="5"/>
      <c r="E397" s="5"/>
      <c r="F397" s="1"/>
      <c r="G397" s="6"/>
      <c r="H397" s="11"/>
      <c r="I397" s="11"/>
      <c r="J397" s="22">
        <f>SUBTOTAL(9,J396:J396)</f>
        <v>15500</v>
      </c>
      <c r="K397" s="22">
        <f aca="true" t="shared" si="160" ref="K397:R397">SUBTOTAL(9,K396:K396)</f>
        <v>0</v>
      </c>
      <c r="L397" s="22">
        <f t="shared" si="160"/>
        <v>0</v>
      </c>
      <c r="M397" s="22">
        <f t="shared" si="160"/>
        <v>185</v>
      </c>
      <c r="N397" s="22">
        <f t="shared" si="160"/>
        <v>185</v>
      </c>
      <c r="O397" s="22">
        <f t="shared" si="160"/>
        <v>0</v>
      </c>
      <c r="P397" s="22">
        <f t="shared" si="160"/>
        <v>0</v>
      </c>
      <c r="Q397" s="22">
        <f t="shared" si="160"/>
        <v>0</v>
      </c>
      <c r="R397" s="22">
        <f t="shared" si="160"/>
        <v>0</v>
      </c>
      <c r="S397" s="23">
        <f t="shared" si="137"/>
        <v>0</v>
      </c>
      <c r="T397" s="6"/>
      <c r="U397" s="34"/>
      <c r="V397" s="9">
        <f>J397-M397</f>
        <v>15315</v>
      </c>
    </row>
    <row r="398" spans="1:22" ht="18.75" outlineLevel="3">
      <c r="A398" s="34"/>
      <c r="B398" s="3">
        <v>2321</v>
      </c>
      <c r="C398" s="4">
        <v>4652</v>
      </c>
      <c r="D398" s="5">
        <v>6121</v>
      </c>
      <c r="E398" s="5"/>
      <c r="F398" s="1">
        <v>5600</v>
      </c>
      <c r="G398" s="6" t="s">
        <v>221</v>
      </c>
      <c r="H398" s="11">
        <v>2002</v>
      </c>
      <c r="I398" s="11">
        <v>2003</v>
      </c>
      <c r="J398" s="7">
        <v>25000</v>
      </c>
      <c r="K398" s="22"/>
      <c r="L398" s="7"/>
      <c r="M398" s="8">
        <f>+N398+O398</f>
        <v>6</v>
      </c>
      <c r="N398" s="7">
        <v>6</v>
      </c>
      <c r="O398" s="22"/>
      <c r="P398" s="8">
        <f>+Q398+R398</f>
        <v>5.557</v>
      </c>
      <c r="Q398" s="7">
        <v>5.557</v>
      </c>
      <c r="R398" s="22"/>
      <c r="S398" s="20">
        <f t="shared" si="137"/>
        <v>92.61666666666667</v>
      </c>
      <c r="T398" s="6" t="s">
        <v>98</v>
      </c>
      <c r="U398" s="34"/>
      <c r="V398" s="9"/>
    </row>
    <row r="399" spans="1:22" ht="18.75" outlineLevel="3">
      <c r="A399" s="34"/>
      <c r="B399" s="3"/>
      <c r="C399" s="4">
        <v>4652</v>
      </c>
      <c r="D399" s="5">
        <v>6126</v>
      </c>
      <c r="E399" s="5"/>
      <c r="F399" s="1">
        <v>5600</v>
      </c>
      <c r="G399" s="6" t="s">
        <v>221</v>
      </c>
      <c r="H399" s="11"/>
      <c r="I399" s="11"/>
      <c r="J399" s="7"/>
      <c r="K399" s="22"/>
      <c r="L399" s="7"/>
      <c r="M399" s="8">
        <f>+N399+O399</f>
        <v>294</v>
      </c>
      <c r="N399" s="7">
        <v>294</v>
      </c>
      <c r="O399" s="22"/>
      <c r="P399" s="8">
        <f>+Q399+R399</f>
        <v>294</v>
      </c>
      <c r="Q399" s="7">
        <v>294</v>
      </c>
      <c r="R399" s="22"/>
      <c r="S399" s="20">
        <f t="shared" si="137"/>
        <v>100</v>
      </c>
      <c r="T399" s="6"/>
      <c r="U399" s="34"/>
      <c r="V399" s="9"/>
    </row>
    <row r="400" spans="1:22" ht="18.75" outlineLevel="2">
      <c r="A400" s="34"/>
      <c r="B400" s="3"/>
      <c r="C400" s="35" t="s">
        <v>222</v>
      </c>
      <c r="D400" s="5"/>
      <c r="E400" s="5"/>
      <c r="F400" s="1"/>
      <c r="G400" s="6"/>
      <c r="H400" s="11"/>
      <c r="I400" s="11"/>
      <c r="J400" s="22">
        <f>SUBTOTAL(9,J398:J399)</f>
        <v>25000</v>
      </c>
      <c r="K400" s="22">
        <f aca="true" t="shared" si="161" ref="K400:R400">SUBTOTAL(9,K398:K399)</f>
        <v>0</v>
      </c>
      <c r="L400" s="22">
        <f t="shared" si="161"/>
        <v>0</v>
      </c>
      <c r="M400" s="22">
        <f t="shared" si="161"/>
        <v>300</v>
      </c>
      <c r="N400" s="22">
        <f t="shared" si="161"/>
        <v>300</v>
      </c>
      <c r="O400" s="22">
        <f t="shared" si="161"/>
        <v>0</v>
      </c>
      <c r="P400" s="22">
        <f t="shared" si="161"/>
        <v>299.557</v>
      </c>
      <c r="Q400" s="22">
        <f t="shared" si="161"/>
        <v>299.557</v>
      </c>
      <c r="R400" s="22">
        <f t="shared" si="161"/>
        <v>0</v>
      </c>
      <c r="S400" s="23">
        <f t="shared" si="137"/>
        <v>99.85233333333335</v>
      </c>
      <c r="T400" s="6"/>
      <c r="U400" s="34"/>
      <c r="V400" s="9">
        <f>J400-M400</f>
        <v>24700</v>
      </c>
    </row>
    <row r="401" spans="1:22" ht="18.75" outlineLevel="3">
      <c r="A401" s="34"/>
      <c r="B401" s="3">
        <v>2321</v>
      </c>
      <c r="C401" s="4">
        <v>4653</v>
      </c>
      <c r="D401" s="5">
        <v>6121</v>
      </c>
      <c r="E401" s="5"/>
      <c r="F401" s="1">
        <v>5600</v>
      </c>
      <c r="G401" s="6" t="s">
        <v>223</v>
      </c>
      <c r="H401" s="11">
        <v>2002</v>
      </c>
      <c r="I401" s="11">
        <v>2003</v>
      </c>
      <c r="J401" s="7">
        <v>25400</v>
      </c>
      <c r="K401" s="22"/>
      <c r="L401" s="7"/>
      <c r="M401" s="8">
        <f>+N401+O401</f>
        <v>10.86</v>
      </c>
      <c r="N401" s="7">
        <v>10.86</v>
      </c>
      <c r="O401" s="22"/>
      <c r="P401" s="8">
        <f>+Q401+R401</f>
        <v>8.459</v>
      </c>
      <c r="Q401" s="7">
        <v>8.459</v>
      </c>
      <c r="R401" s="22"/>
      <c r="S401" s="20">
        <f t="shared" si="137"/>
        <v>77.89134438305709</v>
      </c>
      <c r="T401" s="6" t="s">
        <v>98</v>
      </c>
      <c r="U401" s="34"/>
      <c r="V401" s="9"/>
    </row>
    <row r="402" spans="1:22" ht="18.75" outlineLevel="3">
      <c r="A402" s="34"/>
      <c r="B402" s="3"/>
      <c r="C402" s="4">
        <v>4653</v>
      </c>
      <c r="D402" s="5">
        <v>6126</v>
      </c>
      <c r="E402" s="5"/>
      <c r="F402" s="1">
        <v>5600</v>
      </c>
      <c r="G402" s="6" t="s">
        <v>223</v>
      </c>
      <c r="H402" s="11"/>
      <c r="I402" s="11"/>
      <c r="J402" s="7"/>
      <c r="K402" s="22"/>
      <c r="L402" s="7"/>
      <c r="M402" s="8">
        <f>+N402+O402</f>
        <v>344.14</v>
      </c>
      <c r="N402" s="7">
        <v>344.14</v>
      </c>
      <c r="O402" s="22"/>
      <c r="P402" s="8">
        <f>+Q402+R402</f>
        <v>344.1375</v>
      </c>
      <c r="Q402" s="7">
        <v>344.1375</v>
      </c>
      <c r="R402" s="22"/>
      <c r="S402" s="20">
        <f t="shared" si="137"/>
        <v>99.99927355146163</v>
      </c>
      <c r="T402" s="6"/>
      <c r="U402" s="34"/>
      <c r="V402" s="9"/>
    </row>
    <row r="403" spans="1:22" ht="18.75" outlineLevel="2">
      <c r="A403" s="34"/>
      <c r="B403" s="3"/>
      <c r="C403" s="35" t="s">
        <v>255</v>
      </c>
      <c r="D403" s="5"/>
      <c r="E403" s="5"/>
      <c r="F403" s="1"/>
      <c r="G403" s="6"/>
      <c r="H403" s="11"/>
      <c r="I403" s="11"/>
      <c r="J403" s="22">
        <f>SUBTOTAL(9,J401:J402)</f>
        <v>25400</v>
      </c>
      <c r="K403" s="22">
        <f aca="true" t="shared" si="162" ref="K403:R403">SUBTOTAL(9,K401:K402)</f>
        <v>0</v>
      </c>
      <c r="L403" s="22">
        <f t="shared" si="162"/>
        <v>0</v>
      </c>
      <c r="M403" s="22">
        <f t="shared" si="162"/>
        <v>355</v>
      </c>
      <c r="N403" s="22">
        <f t="shared" si="162"/>
        <v>355</v>
      </c>
      <c r="O403" s="22">
        <f t="shared" si="162"/>
        <v>0</v>
      </c>
      <c r="P403" s="22">
        <f t="shared" si="162"/>
        <v>352.5965</v>
      </c>
      <c r="Q403" s="22">
        <f t="shared" si="162"/>
        <v>352.5965</v>
      </c>
      <c r="R403" s="22">
        <f t="shared" si="162"/>
        <v>0</v>
      </c>
      <c r="S403" s="23">
        <f t="shared" si="137"/>
        <v>99.32295774647886</v>
      </c>
      <c r="T403" s="6"/>
      <c r="U403" s="34"/>
      <c r="V403" s="9">
        <f>J403-M403</f>
        <v>25045</v>
      </c>
    </row>
    <row r="404" spans="1:22" ht="18.75" outlineLevel="3">
      <c r="A404" s="34"/>
      <c r="B404" s="3">
        <v>2321</v>
      </c>
      <c r="C404" s="4">
        <v>4654</v>
      </c>
      <c r="D404" s="5">
        <v>6121</v>
      </c>
      <c r="E404" s="5"/>
      <c r="F404" s="1">
        <v>5600</v>
      </c>
      <c r="G404" s="6" t="s">
        <v>381</v>
      </c>
      <c r="H404" s="11">
        <v>2002</v>
      </c>
      <c r="I404" s="11">
        <v>2002</v>
      </c>
      <c r="J404" s="7">
        <v>2350</v>
      </c>
      <c r="K404" s="22"/>
      <c r="L404" s="7"/>
      <c r="M404" s="8">
        <f>+N404+O404</f>
        <v>2160.94</v>
      </c>
      <c r="N404" s="7">
        <v>2160.94</v>
      </c>
      <c r="O404" s="22"/>
      <c r="P404" s="8">
        <f>+Q404+R404</f>
        <v>688.179</v>
      </c>
      <c r="Q404" s="7">
        <v>688.179</v>
      </c>
      <c r="R404" s="22"/>
      <c r="S404" s="20">
        <f t="shared" si="137"/>
        <v>31.84627985969069</v>
      </c>
      <c r="T404" s="6" t="s">
        <v>98</v>
      </c>
      <c r="U404" s="34"/>
      <c r="V404" s="9"/>
    </row>
    <row r="405" spans="1:22" ht="18.75" outlineLevel="3">
      <c r="A405" s="34"/>
      <c r="B405" s="3"/>
      <c r="C405" s="4">
        <v>4654</v>
      </c>
      <c r="D405" s="5">
        <v>6126</v>
      </c>
      <c r="E405" s="5"/>
      <c r="F405" s="1">
        <v>5600</v>
      </c>
      <c r="G405" s="6" t="s">
        <v>381</v>
      </c>
      <c r="H405" s="11"/>
      <c r="I405" s="11"/>
      <c r="J405" s="7"/>
      <c r="K405" s="22"/>
      <c r="L405" s="7"/>
      <c r="M405" s="8">
        <f>+N405+O405</f>
        <v>189.06</v>
      </c>
      <c r="N405" s="7">
        <v>189.06</v>
      </c>
      <c r="O405" s="22"/>
      <c r="P405" s="8">
        <f>+Q405+R405</f>
        <v>188.559</v>
      </c>
      <c r="Q405" s="7">
        <v>188.559</v>
      </c>
      <c r="R405" s="22"/>
      <c r="S405" s="20">
        <f t="shared" si="137"/>
        <v>99.73500476039352</v>
      </c>
      <c r="T405" s="6"/>
      <c r="U405" s="34"/>
      <c r="V405" s="9"/>
    </row>
    <row r="406" spans="1:22" ht="18.75" outlineLevel="2">
      <c r="A406" s="34"/>
      <c r="B406" s="3"/>
      <c r="C406" s="35" t="s">
        <v>382</v>
      </c>
      <c r="D406" s="5"/>
      <c r="E406" s="5"/>
      <c r="F406" s="1"/>
      <c r="G406" s="6"/>
      <c r="H406" s="11"/>
      <c r="I406" s="11"/>
      <c r="J406" s="22">
        <f>SUBTOTAL(9,J404:J405)</f>
        <v>2350</v>
      </c>
      <c r="K406" s="22">
        <f aca="true" t="shared" si="163" ref="K406:R406">SUBTOTAL(9,K404:K405)</f>
        <v>0</v>
      </c>
      <c r="L406" s="22">
        <f t="shared" si="163"/>
        <v>0</v>
      </c>
      <c r="M406" s="22">
        <f t="shared" si="163"/>
        <v>2350</v>
      </c>
      <c r="N406" s="22">
        <f t="shared" si="163"/>
        <v>2350</v>
      </c>
      <c r="O406" s="22">
        <f t="shared" si="163"/>
        <v>0</v>
      </c>
      <c r="P406" s="22">
        <f t="shared" si="163"/>
        <v>876.7379999999999</v>
      </c>
      <c r="Q406" s="22">
        <f t="shared" si="163"/>
        <v>876.7379999999999</v>
      </c>
      <c r="R406" s="22">
        <f t="shared" si="163"/>
        <v>0</v>
      </c>
      <c r="S406" s="23">
        <f aca="true" t="shared" si="164" ref="S406:S478">IF(M406=0,0,(P406/M406*100))</f>
        <v>37.308</v>
      </c>
      <c r="T406" s="6"/>
      <c r="U406" s="34"/>
      <c r="V406" s="9">
        <f>J406-M406</f>
        <v>0</v>
      </c>
    </row>
    <row r="407" spans="1:22" ht="18.75" outlineLevel="3">
      <c r="A407" s="34"/>
      <c r="B407" s="3">
        <v>2321</v>
      </c>
      <c r="C407" s="4">
        <v>4664</v>
      </c>
      <c r="D407" s="5">
        <v>6121</v>
      </c>
      <c r="E407" s="5"/>
      <c r="F407" s="1">
        <v>5600</v>
      </c>
      <c r="G407" s="6" t="s">
        <v>383</v>
      </c>
      <c r="H407" s="11">
        <v>2002</v>
      </c>
      <c r="I407" s="11">
        <v>2006</v>
      </c>
      <c r="J407" s="7">
        <v>2000</v>
      </c>
      <c r="K407" s="22"/>
      <c r="L407" s="7"/>
      <c r="M407" s="8">
        <f>+N407+O407</f>
        <v>10</v>
      </c>
      <c r="N407" s="7">
        <v>10</v>
      </c>
      <c r="O407" s="22"/>
      <c r="P407" s="8">
        <f>+Q407+R407</f>
        <v>1.9</v>
      </c>
      <c r="Q407" s="7">
        <v>1.9</v>
      </c>
      <c r="R407" s="22"/>
      <c r="S407" s="20">
        <f t="shared" si="164"/>
        <v>19</v>
      </c>
      <c r="T407" s="6" t="s">
        <v>98</v>
      </c>
      <c r="U407" s="34"/>
      <c r="V407" s="9"/>
    </row>
    <row r="408" spans="1:22" ht="18.75" outlineLevel="2">
      <c r="A408" s="34"/>
      <c r="B408" s="3"/>
      <c r="C408" s="35" t="s">
        <v>384</v>
      </c>
      <c r="D408" s="5"/>
      <c r="E408" s="5"/>
      <c r="F408" s="1"/>
      <c r="G408" s="6"/>
      <c r="H408" s="11"/>
      <c r="I408" s="11"/>
      <c r="J408" s="22">
        <f>SUBTOTAL(9,J407:J407)</f>
        <v>2000</v>
      </c>
      <c r="K408" s="22">
        <f aca="true" t="shared" si="165" ref="K408:R408">SUBTOTAL(9,K407:K407)</f>
        <v>0</v>
      </c>
      <c r="L408" s="22">
        <f t="shared" si="165"/>
        <v>0</v>
      </c>
      <c r="M408" s="22">
        <f t="shared" si="165"/>
        <v>10</v>
      </c>
      <c r="N408" s="22">
        <f t="shared" si="165"/>
        <v>10</v>
      </c>
      <c r="O408" s="22">
        <f t="shared" si="165"/>
        <v>0</v>
      </c>
      <c r="P408" s="22">
        <f t="shared" si="165"/>
        <v>1.9</v>
      </c>
      <c r="Q408" s="22">
        <f t="shared" si="165"/>
        <v>1.9</v>
      </c>
      <c r="R408" s="22">
        <f t="shared" si="165"/>
        <v>0</v>
      </c>
      <c r="S408" s="23">
        <f t="shared" si="164"/>
        <v>19</v>
      </c>
      <c r="T408" s="6"/>
      <c r="U408" s="34"/>
      <c r="V408" s="9">
        <f>J408-M408</f>
        <v>1990</v>
      </c>
    </row>
    <row r="409" spans="1:22" ht="18.75" outlineLevel="3">
      <c r="A409" s="34"/>
      <c r="B409" s="3">
        <v>2321</v>
      </c>
      <c r="C409" s="4">
        <v>4665</v>
      </c>
      <c r="D409" s="5">
        <v>6121</v>
      </c>
      <c r="E409" s="5"/>
      <c r="F409" s="1">
        <v>5600</v>
      </c>
      <c r="G409" s="6" t="s">
        <v>385</v>
      </c>
      <c r="H409" s="11">
        <v>2002</v>
      </c>
      <c r="I409" s="11">
        <v>2007</v>
      </c>
      <c r="J409" s="7">
        <v>1000</v>
      </c>
      <c r="K409" s="22"/>
      <c r="L409" s="7"/>
      <c r="M409" s="8">
        <f>+N409+O409</f>
        <v>10</v>
      </c>
      <c r="N409" s="7">
        <v>10</v>
      </c>
      <c r="O409" s="22"/>
      <c r="P409" s="8">
        <f>+Q409+R409</f>
        <v>0</v>
      </c>
      <c r="Q409" s="7"/>
      <c r="R409" s="22"/>
      <c r="S409" s="20">
        <f t="shared" si="164"/>
        <v>0</v>
      </c>
      <c r="T409" s="6" t="s">
        <v>98</v>
      </c>
      <c r="U409" s="34"/>
      <c r="V409" s="9"/>
    </row>
    <row r="410" spans="1:22" ht="18.75" outlineLevel="2">
      <c r="A410" s="34"/>
      <c r="B410" s="3"/>
      <c r="C410" s="35" t="s">
        <v>386</v>
      </c>
      <c r="D410" s="5"/>
      <c r="E410" s="5"/>
      <c r="F410" s="1"/>
      <c r="G410" s="6"/>
      <c r="H410" s="11"/>
      <c r="I410" s="11"/>
      <c r="J410" s="22">
        <f>SUBTOTAL(9,J409:J409)</f>
        <v>1000</v>
      </c>
      <c r="K410" s="22">
        <f aca="true" t="shared" si="166" ref="K410:R410">SUBTOTAL(9,K409:K409)</f>
        <v>0</v>
      </c>
      <c r="L410" s="22">
        <f t="shared" si="166"/>
        <v>0</v>
      </c>
      <c r="M410" s="22">
        <f t="shared" si="166"/>
        <v>10</v>
      </c>
      <c r="N410" s="22">
        <f t="shared" si="166"/>
        <v>10</v>
      </c>
      <c r="O410" s="22">
        <f t="shared" si="166"/>
        <v>0</v>
      </c>
      <c r="P410" s="22">
        <f t="shared" si="166"/>
        <v>0</v>
      </c>
      <c r="Q410" s="22">
        <f t="shared" si="166"/>
        <v>0</v>
      </c>
      <c r="R410" s="22">
        <f t="shared" si="166"/>
        <v>0</v>
      </c>
      <c r="S410" s="23">
        <f t="shared" si="164"/>
        <v>0</v>
      </c>
      <c r="T410" s="6"/>
      <c r="U410" s="34"/>
      <c r="V410" s="9">
        <f>J410-M410</f>
        <v>990</v>
      </c>
    </row>
    <row r="411" spans="1:22" ht="18.75" outlineLevel="3">
      <c r="A411" s="34"/>
      <c r="B411" s="3">
        <v>2321</v>
      </c>
      <c r="C411" s="4">
        <v>4666</v>
      </c>
      <c r="D411" s="5">
        <v>6121</v>
      </c>
      <c r="E411" s="5"/>
      <c r="F411" s="1">
        <v>5600</v>
      </c>
      <c r="G411" s="6" t="s">
        <v>387</v>
      </c>
      <c r="H411" s="11">
        <v>2002</v>
      </c>
      <c r="I411" s="11">
        <v>2007</v>
      </c>
      <c r="J411" s="7">
        <v>1000</v>
      </c>
      <c r="K411" s="22"/>
      <c r="L411" s="7"/>
      <c r="M411" s="8">
        <f>+N411+O411</f>
        <v>10</v>
      </c>
      <c r="N411" s="7">
        <v>10</v>
      </c>
      <c r="O411" s="22"/>
      <c r="P411" s="8">
        <f>+Q411+R411</f>
        <v>0</v>
      </c>
      <c r="Q411" s="7"/>
      <c r="R411" s="22"/>
      <c r="S411" s="20">
        <f t="shared" si="164"/>
        <v>0</v>
      </c>
      <c r="T411" s="6" t="s">
        <v>98</v>
      </c>
      <c r="U411" s="34"/>
      <c r="V411" s="9"/>
    </row>
    <row r="412" spans="1:22" ht="18.75" outlineLevel="2">
      <c r="A412" s="34"/>
      <c r="B412" s="3"/>
      <c r="C412" s="35" t="s">
        <v>388</v>
      </c>
      <c r="D412" s="5"/>
      <c r="E412" s="5"/>
      <c r="F412" s="1"/>
      <c r="G412" s="6"/>
      <c r="H412" s="11"/>
      <c r="I412" s="11"/>
      <c r="J412" s="22">
        <f>SUBTOTAL(9,J411:J411)</f>
        <v>1000</v>
      </c>
      <c r="K412" s="22">
        <f aca="true" t="shared" si="167" ref="K412:R412">SUBTOTAL(9,K411:K411)</f>
        <v>0</v>
      </c>
      <c r="L412" s="22">
        <f t="shared" si="167"/>
        <v>0</v>
      </c>
      <c r="M412" s="22">
        <f t="shared" si="167"/>
        <v>10</v>
      </c>
      <c r="N412" s="22">
        <f t="shared" si="167"/>
        <v>10</v>
      </c>
      <c r="O412" s="22">
        <f t="shared" si="167"/>
        <v>0</v>
      </c>
      <c r="P412" s="22">
        <f t="shared" si="167"/>
        <v>0</v>
      </c>
      <c r="Q412" s="22">
        <f t="shared" si="167"/>
        <v>0</v>
      </c>
      <c r="R412" s="22">
        <f t="shared" si="167"/>
        <v>0</v>
      </c>
      <c r="S412" s="23">
        <f t="shared" si="164"/>
        <v>0</v>
      </c>
      <c r="T412" s="6"/>
      <c r="U412" s="34"/>
      <c r="V412" s="9">
        <f>J412-M412</f>
        <v>990</v>
      </c>
    </row>
    <row r="413" spans="1:22" ht="18.75" outlineLevel="3">
      <c r="A413" s="34"/>
      <c r="B413" s="3">
        <v>2321</v>
      </c>
      <c r="C413" s="4">
        <v>4667</v>
      </c>
      <c r="D413" s="5">
        <v>6121</v>
      </c>
      <c r="E413" s="5"/>
      <c r="F413" s="1">
        <v>5600</v>
      </c>
      <c r="G413" s="6" t="s">
        <v>389</v>
      </c>
      <c r="H413" s="11">
        <v>2002</v>
      </c>
      <c r="I413" s="11">
        <v>2008</v>
      </c>
      <c r="J413" s="7">
        <v>2000</v>
      </c>
      <c r="K413" s="22"/>
      <c r="L413" s="7"/>
      <c r="M413" s="8">
        <f>+N413+O413</f>
        <v>10</v>
      </c>
      <c r="N413" s="7">
        <v>10</v>
      </c>
      <c r="O413" s="22"/>
      <c r="P413" s="8">
        <f>+Q413+R413</f>
        <v>0</v>
      </c>
      <c r="Q413" s="7"/>
      <c r="R413" s="22"/>
      <c r="S413" s="20">
        <f t="shared" si="164"/>
        <v>0</v>
      </c>
      <c r="T413" s="6" t="s">
        <v>98</v>
      </c>
      <c r="U413" s="34"/>
      <c r="V413" s="9"/>
    </row>
    <row r="414" spans="1:22" ht="18.75" outlineLevel="2">
      <c r="A414" s="34"/>
      <c r="B414" s="3"/>
      <c r="C414" s="35" t="s">
        <v>224</v>
      </c>
      <c r="D414" s="5"/>
      <c r="E414" s="5"/>
      <c r="F414" s="1"/>
      <c r="G414" s="6"/>
      <c r="H414" s="11"/>
      <c r="I414" s="11"/>
      <c r="J414" s="22">
        <f>SUBTOTAL(9,J413:J413)</f>
        <v>2000</v>
      </c>
      <c r="K414" s="22">
        <f aca="true" t="shared" si="168" ref="K414:R414">SUBTOTAL(9,K413:K413)</f>
        <v>0</v>
      </c>
      <c r="L414" s="22">
        <f t="shared" si="168"/>
        <v>0</v>
      </c>
      <c r="M414" s="22">
        <f t="shared" si="168"/>
        <v>10</v>
      </c>
      <c r="N414" s="22">
        <f t="shared" si="168"/>
        <v>10</v>
      </c>
      <c r="O414" s="22">
        <f t="shared" si="168"/>
        <v>0</v>
      </c>
      <c r="P414" s="22">
        <f t="shared" si="168"/>
        <v>0</v>
      </c>
      <c r="Q414" s="22">
        <f t="shared" si="168"/>
        <v>0</v>
      </c>
      <c r="R414" s="22">
        <f t="shared" si="168"/>
        <v>0</v>
      </c>
      <c r="S414" s="23">
        <f t="shared" si="164"/>
        <v>0</v>
      </c>
      <c r="T414" s="6"/>
      <c r="U414" s="34"/>
      <c r="V414" s="9">
        <f>J414-M414</f>
        <v>1990</v>
      </c>
    </row>
    <row r="415" spans="1:22" ht="18.75" outlineLevel="3">
      <c r="A415" s="34"/>
      <c r="B415" s="3">
        <v>2321</v>
      </c>
      <c r="C415" s="4">
        <v>4668</v>
      </c>
      <c r="D415" s="5">
        <v>6121</v>
      </c>
      <c r="E415" s="5"/>
      <c r="F415" s="1">
        <v>5600</v>
      </c>
      <c r="G415" s="6" t="s">
        <v>241</v>
      </c>
      <c r="H415" s="11">
        <v>2002</v>
      </c>
      <c r="I415" s="11">
        <v>2004</v>
      </c>
      <c r="J415" s="7">
        <v>2500</v>
      </c>
      <c r="K415" s="7"/>
      <c r="L415" s="7"/>
      <c r="M415" s="8">
        <f>+N415+O415</f>
        <v>500</v>
      </c>
      <c r="N415" s="7">
        <v>500</v>
      </c>
      <c r="O415" s="22"/>
      <c r="P415" s="8">
        <f>+Q415+R415</f>
        <v>0</v>
      </c>
      <c r="Q415" s="22"/>
      <c r="R415" s="22"/>
      <c r="S415" s="20">
        <f t="shared" si="164"/>
        <v>0</v>
      </c>
      <c r="T415" s="6" t="s">
        <v>94</v>
      </c>
      <c r="U415" s="34"/>
      <c r="V415" s="9"/>
    </row>
    <row r="416" spans="1:22" ht="18.75" outlineLevel="2">
      <c r="A416" s="34"/>
      <c r="B416" s="3"/>
      <c r="C416" s="35" t="s">
        <v>242</v>
      </c>
      <c r="D416" s="5"/>
      <c r="E416" s="5"/>
      <c r="F416" s="1"/>
      <c r="G416" s="6"/>
      <c r="H416" s="11"/>
      <c r="I416" s="11"/>
      <c r="J416" s="22">
        <f>SUBTOTAL(9,J415:J415)</f>
        <v>2500</v>
      </c>
      <c r="K416" s="22">
        <f aca="true" t="shared" si="169" ref="K416:R416">SUBTOTAL(9,K415:K415)</f>
        <v>0</v>
      </c>
      <c r="L416" s="22">
        <f t="shared" si="169"/>
        <v>0</v>
      </c>
      <c r="M416" s="22">
        <f t="shared" si="169"/>
        <v>500</v>
      </c>
      <c r="N416" s="22">
        <f t="shared" si="169"/>
        <v>500</v>
      </c>
      <c r="O416" s="22">
        <f t="shared" si="169"/>
        <v>0</v>
      </c>
      <c r="P416" s="22">
        <f t="shared" si="169"/>
        <v>0</v>
      </c>
      <c r="Q416" s="22">
        <f t="shared" si="169"/>
        <v>0</v>
      </c>
      <c r="R416" s="22">
        <f t="shared" si="169"/>
        <v>0</v>
      </c>
      <c r="S416" s="23">
        <f t="shared" si="164"/>
        <v>0</v>
      </c>
      <c r="T416" s="6"/>
      <c r="U416" s="34"/>
      <c r="V416" s="9">
        <f>J416-M416</f>
        <v>2000</v>
      </c>
    </row>
    <row r="417" spans="1:22" ht="18.75" outlineLevel="2">
      <c r="A417" s="34"/>
      <c r="B417" s="3">
        <v>2321</v>
      </c>
      <c r="C417" s="4">
        <v>4670</v>
      </c>
      <c r="D417" s="5">
        <v>6111</v>
      </c>
      <c r="E417" s="5"/>
      <c r="F417" s="1">
        <v>5600</v>
      </c>
      <c r="G417" s="6" t="s">
        <v>370</v>
      </c>
      <c r="H417" s="11">
        <v>2002</v>
      </c>
      <c r="I417" s="11">
        <v>2002</v>
      </c>
      <c r="J417" s="7">
        <v>2260</v>
      </c>
      <c r="K417" s="7"/>
      <c r="L417" s="7"/>
      <c r="M417" s="8">
        <f>+N417+O417</f>
        <v>384.25</v>
      </c>
      <c r="N417" s="7">
        <v>384.25</v>
      </c>
      <c r="O417" s="7"/>
      <c r="P417" s="8">
        <f>+Q417+R417</f>
        <v>384.2517</v>
      </c>
      <c r="Q417" s="7">
        <v>384.2517</v>
      </c>
      <c r="R417" s="7"/>
      <c r="S417" s="20">
        <f t="shared" si="164"/>
        <v>100.00044242029928</v>
      </c>
      <c r="T417" s="6" t="s">
        <v>98</v>
      </c>
      <c r="U417" s="34"/>
      <c r="V417" s="9"/>
    </row>
    <row r="418" spans="1:22" ht="18.75" outlineLevel="2">
      <c r="A418" s="34"/>
      <c r="B418" s="3"/>
      <c r="C418" s="4">
        <v>4670</v>
      </c>
      <c r="D418" s="5">
        <v>6121</v>
      </c>
      <c r="E418" s="5"/>
      <c r="F418" s="1">
        <v>5600</v>
      </c>
      <c r="G418" s="6" t="s">
        <v>370</v>
      </c>
      <c r="H418" s="11"/>
      <c r="I418" s="11"/>
      <c r="J418" s="7"/>
      <c r="K418" s="7"/>
      <c r="L418" s="7"/>
      <c r="M418" s="8">
        <f>+N418+O418</f>
        <v>43.5</v>
      </c>
      <c r="N418" s="7">
        <v>43.5</v>
      </c>
      <c r="O418" s="7"/>
      <c r="P418" s="8">
        <f>+Q418+R418</f>
        <v>41.895</v>
      </c>
      <c r="Q418" s="7">
        <v>41.895</v>
      </c>
      <c r="R418" s="7"/>
      <c r="S418" s="20">
        <f t="shared" si="164"/>
        <v>96.31034482758622</v>
      </c>
      <c r="T418" s="6"/>
      <c r="U418" s="34"/>
      <c r="V418" s="9"/>
    </row>
    <row r="419" spans="1:22" ht="18.75" outlineLevel="2">
      <c r="A419" s="34"/>
      <c r="B419" s="3"/>
      <c r="C419" s="4">
        <v>4670</v>
      </c>
      <c r="D419" s="5">
        <v>6126</v>
      </c>
      <c r="E419" s="5"/>
      <c r="F419" s="1">
        <v>5600</v>
      </c>
      <c r="G419" s="6" t="s">
        <v>370</v>
      </c>
      <c r="H419" s="11"/>
      <c r="I419" s="11"/>
      <c r="J419" s="7"/>
      <c r="K419" s="7"/>
      <c r="L419" s="7"/>
      <c r="M419" s="8">
        <f>+N419+O419</f>
        <v>1832.25</v>
      </c>
      <c r="N419" s="7">
        <v>1832.25</v>
      </c>
      <c r="O419" s="7"/>
      <c r="P419" s="8">
        <f>+Q419+R419</f>
        <v>1832.25</v>
      </c>
      <c r="Q419" s="7">
        <v>1832.25</v>
      </c>
      <c r="R419" s="7"/>
      <c r="S419" s="20">
        <f t="shared" si="164"/>
        <v>100</v>
      </c>
      <c r="T419" s="6"/>
      <c r="U419" s="34"/>
      <c r="V419" s="9"/>
    </row>
    <row r="420" spans="1:22" ht="18.75" outlineLevel="2">
      <c r="A420" s="34"/>
      <c r="B420" s="3"/>
      <c r="C420" s="55" t="s">
        <v>17</v>
      </c>
      <c r="D420" s="5"/>
      <c r="E420" s="5"/>
      <c r="F420" s="1"/>
      <c r="G420" s="6"/>
      <c r="H420" s="11"/>
      <c r="I420" s="11"/>
      <c r="J420" s="22">
        <f>SUBTOTAL(9,J417:J419)</f>
        <v>2260</v>
      </c>
      <c r="K420" s="22">
        <f aca="true" t="shared" si="170" ref="K420:R420">SUBTOTAL(9,K417:K419)</f>
        <v>0</v>
      </c>
      <c r="L420" s="22">
        <f t="shared" si="170"/>
        <v>0</v>
      </c>
      <c r="M420" s="22">
        <f t="shared" si="170"/>
        <v>2260</v>
      </c>
      <c r="N420" s="22">
        <f t="shared" si="170"/>
        <v>2260</v>
      </c>
      <c r="O420" s="22">
        <f t="shared" si="170"/>
        <v>0</v>
      </c>
      <c r="P420" s="22">
        <f t="shared" si="170"/>
        <v>2258.3967000000002</v>
      </c>
      <c r="Q420" s="22">
        <f t="shared" si="170"/>
        <v>2258.3967000000002</v>
      </c>
      <c r="R420" s="22">
        <f t="shared" si="170"/>
        <v>0</v>
      </c>
      <c r="S420" s="23">
        <f t="shared" si="164"/>
        <v>99.92905752212391</v>
      </c>
      <c r="T420" s="6"/>
      <c r="U420" s="34"/>
      <c r="V420" s="9">
        <f>J420-M420</f>
        <v>0</v>
      </c>
    </row>
    <row r="421" spans="1:22" ht="18.75" outlineLevel="2">
      <c r="A421" s="34"/>
      <c r="B421" s="3">
        <v>2321</v>
      </c>
      <c r="C421" s="3">
        <v>4671</v>
      </c>
      <c r="D421" s="5">
        <v>6121</v>
      </c>
      <c r="E421" s="5"/>
      <c r="F421" s="1">
        <v>5600</v>
      </c>
      <c r="G421" s="6" t="s">
        <v>363</v>
      </c>
      <c r="H421" s="11">
        <v>2002</v>
      </c>
      <c r="I421" s="11">
        <v>2003</v>
      </c>
      <c r="J421" s="7">
        <v>1360</v>
      </c>
      <c r="K421" s="7"/>
      <c r="L421" s="7"/>
      <c r="M421" s="8">
        <f>+N421+O421</f>
        <v>10</v>
      </c>
      <c r="N421" s="7">
        <v>10</v>
      </c>
      <c r="O421" s="7"/>
      <c r="P421" s="8">
        <f>+Q421+R421</f>
        <v>7.185</v>
      </c>
      <c r="Q421" s="7">
        <v>7.185</v>
      </c>
      <c r="R421" s="7"/>
      <c r="S421" s="20">
        <f t="shared" si="164"/>
        <v>71.85</v>
      </c>
      <c r="T421" s="6" t="s">
        <v>98</v>
      </c>
      <c r="U421" s="34"/>
      <c r="V421" s="9"/>
    </row>
    <row r="422" spans="1:22" ht="18.75" outlineLevel="2">
      <c r="A422" s="34"/>
      <c r="B422" s="3"/>
      <c r="C422" s="3">
        <v>4671</v>
      </c>
      <c r="D422" s="5">
        <v>6126</v>
      </c>
      <c r="E422" s="5"/>
      <c r="F422" s="1">
        <v>5600</v>
      </c>
      <c r="G422" s="6" t="s">
        <v>363</v>
      </c>
      <c r="H422" s="11"/>
      <c r="I422" s="11"/>
      <c r="J422" s="7"/>
      <c r="K422" s="7"/>
      <c r="L422" s="7"/>
      <c r="M422" s="8">
        <f>+N422+O422</f>
        <v>380</v>
      </c>
      <c r="N422" s="7">
        <v>380</v>
      </c>
      <c r="O422" s="7"/>
      <c r="P422" s="8">
        <f>+Q422+R422</f>
        <v>380</v>
      </c>
      <c r="Q422" s="7">
        <v>380</v>
      </c>
      <c r="R422" s="7"/>
      <c r="S422" s="20">
        <f>IF(M422=0,0,(P422/M422*100))</f>
        <v>100</v>
      </c>
      <c r="T422" s="6"/>
      <c r="U422" s="34"/>
      <c r="V422" s="9"/>
    </row>
    <row r="423" spans="1:22" ht="18.75" outlineLevel="2">
      <c r="A423" s="34"/>
      <c r="B423" s="3"/>
      <c r="C423" s="55" t="s">
        <v>18</v>
      </c>
      <c r="D423" s="43"/>
      <c r="E423" s="43"/>
      <c r="F423" s="54"/>
      <c r="G423" s="55"/>
      <c r="H423" s="11"/>
      <c r="I423" s="11"/>
      <c r="J423" s="22">
        <f>SUBTOTAL(9,J421:J422)</f>
        <v>1360</v>
      </c>
      <c r="K423" s="22">
        <f aca="true" t="shared" si="171" ref="K423:R423">SUBTOTAL(9,K421:K422)</f>
        <v>0</v>
      </c>
      <c r="L423" s="22">
        <f t="shared" si="171"/>
        <v>0</v>
      </c>
      <c r="M423" s="22">
        <f t="shared" si="171"/>
        <v>390</v>
      </c>
      <c r="N423" s="22">
        <f t="shared" si="171"/>
        <v>390</v>
      </c>
      <c r="O423" s="22">
        <f t="shared" si="171"/>
        <v>0</v>
      </c>
      <c r="P423" s="22">
        <f t="shared" si="171"/>
        <v>387.185</v>
      </c>
      <c r="Q423" s="22">
        <f t="shared" si="171"/>
        <v>387.185</v>
      </c>
      <c r="R423" s="22">
        <f t="shared" si="171"/>
        <v>0</v>
      </c>
      <c r="S423" s="23">
        <f>IF(M423=0,0,(P423/M423*100))</f>
        <v>99.27820512820513</v>
      </c>
      <c r="T423" s="6"/>
      <c r="U423" s="34"/>
      <c r="V423" s="9">
        <f>J423-M423</f>
        <v>970</v>
      </c>
    </row>
    <row r="424" spans="1:22" ht="18.75" outlineLevel="2">
      <c r="A424" s="34"/>
      <c r="B424" s="3">
        <v>2321</v>
      </c>
      <c r="C424" s="3">
        <v>4672</v>
      </c>
      <c r="D424" s="5">
        <v>6121</v>
      </c>
      <c r="E424" s="5"/>
      <c r="F424" s="1">
        <v>5600</v>
      </c>
      <c r="G424" s="6" t="s">
        <v>364</v>
      </c>
      <c r="H424" s="11">
        <v>2002</v>
      </c>
      <c r="I424" s="11">
        <v>2002</v>
      </c>
      <c r="J424" s="7">
        <v>2560</v>
      </c>
      <c r="K424" s="7"/>
      <c r="L424" s="7"/>
      <c r="M424" s="8">
        <f>+N424+O424</f>
        <v>1807.15</v>
      </c>
      <c r="N424" s="7">
        <v>1807.15</v>
      </c>
      <c r="O424" s="7"/>
      <c r="P424" s="8">
        <f>+Q424+R424</f>
        <v>1805.66</v>
      </c>
      <c r="Q424" s="7">
        <v>1805.66</v>
      </c>
      <c r="R424" s="7"/>
      <c r="S424" s="20">
        <f t="shared" si="164"/>
        <v>99.917549733005</v>
      </c>
      <c r="T424" s="6" t="s">
        <v>98</v>
      </c>
      <c r="U424" s="34"/>
      <c r="V424" s="9"/>
    </row>
    <row r="425" spans="1:22" ht="18.75" outlineLevel="2">
      <c r="A425" s="34"/>
      <c r="B425" s="3"/>
      <c r="C425" s="3">
        <v>4672</v>
      </c>
      <c r="D425" s="5">
        <v>6126</v>
      </c>
      <c r="E425" s="5"/>
      <c r="F425" s="1">
        <v>5600</v>
      </c>
      <c r="G425" s="6" t="s">
        <v>364</v>
      </c>
      <c r="H425" s="11"/>
      <c r="I425" s="11"/>
      <c r="J425" s="7"/>
      <c r="K425" s="7"/>
      <c r="L425" s="7"/>
      <c r="M425" s="8">
        <f>+N425+O425</f>
        <v>752.85</v>
      </c>
      <c r="N425" s="7">
        <v>752.85</v>
      </c>
      <c r="O425" s="7"/>
      <c r="P425" s="8">
        <f>+Q425+R425</f>
        <v>752.85</v>
      </c>
      <c r="Q425" s="7">
        <v>752.85</v>
      </c>
      <c r="R425" s="7"/>
      <c r="S425" s="20">
        <f t="shared" si="164"/>
        <v>100</v>
      </c>
      <c r="T425" s="6"/>
      <c r="U425" s="34"/>
      <c r="V425" s="9"/>
    </row>
    <row r="426" spans="1:22" ht="18.75" outlineLevel="2">
      <c r="A426" s="34"/>
      <c r="B426" s="3"/>
      <c r="C426" s="55" t="s">
        <v>19</v>
      </c>
      <c r="D426" s="43"/>
      <c r="E426" s="43"/>
      <c r="F426" s="54"/>
      <c r="G426" s="55"/>
      <c r="H426" s="11"/>
      <c r="I426" s="11"/>
      <c r="J426" s="22">
        <f>SUBTOTAL(9,J424:J425)</f>
        <v>2560</v>
      </c>
      <c r="K426" s="22">
        <f aca="true" t="shared" si="172" ref="K426:R426">SUBTOTAL(9,K424:K425)</f>
        <v>0</v>
      </c>
      <c r="L426" s="22">
        <f t="shared" si="172"/>
        <v>0</v>
      </c>
      <c r="M426" s="22">
        <f t="shared" si="172"/>
        <v>2560</v>
      </c>
      <c r="N426" s="22">
        <f t="shared" si="172"/>
        <v>2560</v>
      </c>
      <c r="O426" s="22">
        <f t="shared" si="172"/>
        <v>0</v>
      </c>
      <c r="P426" s="22">
        <f t="shared" si="172"/>
        <v>2558.51</v>
      </c>
      <c r="Q426" s="22">
        <f t="shared" si="172"/>
        <v>2558.51</v>
      </c>
      <c r="R426" s="22">
        <f t="shared" si="172"/>
        <v>0</v>
      </c>
      <c r="S426" s="23">
        <f t="shared" si="164"/>
        <v>99.94179687500001</v>
      </c>
      <c r="T426" s="6"/>
      <c r="U426" s="34"/>
      <c r="V426" s="9">
        <f>J426-M426</f>
        <v>0</v>
      </c>
    </row>
    <row r="427" spans="1:22" ht="18.75" outlineLevel="2">
      <c r="A427" s="34"/>
      <c r="B427" s="3">
        <v>2321</v>
      </c>
      <c r="C427" s="3">
        <v>4673</v>
      </c>
      <c r="D427" s="5">
        <v>6121</v>
      </c>
      <c r="E427" s="5"/>
      <c r="F427" s="1">
        <v>5600</v>
      </c>
      <c r="G427" s="6" t="s">
        <v>365</v>
      </c>
      <c r="H427" s="11">
        <v>2002</v>
      </c>
      <c r="I427" s="11">
        <v>2002</v>
      </c>
      <c r="J427" s="7">
        <v>1300</v>
      </c>
      <c r="K427" s="7"/>
      <c r="L427" s="7"/>
      <c r="M427" s="8">
        <f>+N427+O427</f>
        <v>33.12</v>
      </c>
      <c r="N427" s="7">
        <v>33.12</v>
      </c>
      <c r="O427" s="7"/>
      <c r="P427" s="8">
        <f>+Q427+R427</f>
        <v>23.955</v>
      </c>
      <c r="Q427" s="7">
        <v>23.955</v>
      </c>
      <c r="R427" s="7"/>
      <c r="S427" s="20">
        <f t="shared" si="164"/>
        <v>72.32789855072464</v>
      </c>
      <c r="T427" s="6" t="s">
        <v>98</v>
      </c>
      <c r="U427" s="34"/>
      <c r="V427" s="9"/>
    </row>
    <row r="428" spans="1:22" ht="18.75" outlineLevel="2">
      <c r="A428" s="34"/>
      <c r="B428" s="3"/>
      <c r="C428" s="3">
        <v>4673</v>
      </c>
      <c r="D428" s="5">
        <v>6122</v>
      </c>
      <c r="E428" s="5"/>
      <c r="F428" s="1">
        <v>5600</v>
      </c>
      <c r="G428" s="6" t="s">
        <v>365</v>
      </c>
      <c r="H428" s="11"/>
      <c r="I428" s="11"/>
      <c r="J428" s="7"/>
      <c r="K428" s="7"/>
      <c r="L428" s="7"/>
      <c r="M428" s="8">
        <f>+N428+O428</f>
        <v>1266.88</v>
      </c>
      <c r="N428" s="7">
        <v>1266.88</v>
      </c>
      <c r="O428" s="7"/>
      <c r="P428" s="8">
        <f>+Q428+R428</f>
        <v>1266.878</v>
      </c>
      <c r="Q428" s="7">
        <v>1266.878</v>
      </c>
      <c r="R428" s="7"/>
      <c r="S428" s="20">
        <f>IF(M428=0,0,(P428/M428*100))</f>
        <v>99.99984213185147</v>
      </c>
      <c r="T428" s="6"/>
      <c r="U428" s="34"/>
      <c r="V428" s="9"/>
    </row>
    <row r="429" spans="1:22" ht="18.75" outlineLevel="2">
      <c r="A429" s="34"/>
      <c r="B429" s="3"/>
      <c r="C429" s="55" t="s">
        <v>20</v>
      </c>
      <c r="D429" s="5"/>
      <c r="E429" s="5"/>
      <c r="F429" s="1"/>
      <c r="G429" s="6"/>
      <c r="H429" s="11"/>
      <c r="I429" s="11"/>
      <c r="J429" s="22">
        <f>SUBTOTAL(9,J427:J428)</f>
        <v>1300</v>
      </c>
      <c r="K429" s="22">
        <f aca="true" t="shared" si="173" ref="K429:R429">SUBTOTAL(9,K427:K428)</f>
        <v>0</v>
      </c>
      <c r="L429" s="22">
        <f t="shared" si="173"/>
        <v>0</v>
      </c>
      <c r="M429" s="22">
        <f t="shared" si="173"/>
        <v>1300</v>
      </c>
      <c r="N429" s="22">
        <f t="shared" si="173"/>
        <v>1300</v>
      </c>
      <c r="O429" s="22">
        <f t="shared" si="173"/>
        <v>0</v>
      </c>
      <c r="P429" s="22">
        <f t="shared" si="173"/>
        <v>1290.8329999999999</v>
      </c>
      <c r="Q429" s="22">
        <f t="shared" si="173"/>
        <v>1290.8329999999999</v>
      </c>
      <c r="R429" s="22">
        <f t="shared" si="173"/>
        <v>0</v>
      </c>
      <c r="S429" s="23">
        <f t="shared" si="164"/>
        <v>99.29484615384614</v>
      </c>
      <c r="T429" s="6"/>
      <c r="U429" s="34"/>
      <c r="V429" s="9">
        <f>J429-M429</f>
        <v>0</v>
      </c>
    </row>
    <row r="430" spans="1:22" ht="18.75" outlineLevel="2">
      <c r="A430" s="34"/>
      <c r="B430" s="3">
        <v>2321</v>
      </c>
      <c r="C430" s="3">
        <v>4674</v>
      </c>
      <c r="D430" s="5">
        <v>6121</v>
      </c>
      <c r="E430" s="5"/>
      <c r="F430" s="1">
        <v>5600</v>
      </c>
      <c r="G430" s="6" t="s">
        <v>366</v>
      </c>
      <c r="H430" s="11">
        <v>2002</v>
      </c>
      <c r="I430" s="11">
        <v>2004</v>
      </c>
      <c r="J430" s="7">
        <v>3240</v>
      </c>
      <c r="K430" s="7"/>
      <c r="L430" s="7"/>
      <c r="M430" s="8">
        <f>+N430+O430</f>
        <v>10</v>
      </c>
      <c r="N430" s="7">
        <v>10</v>
      </c>
      <c r="O430" s="7"/>
      <c r="P430" s="8">
        <f>+Q430+R430</f>
        <v>0</v>
      </c>
      <c r="Q430" s="7"/>
      <c r="R430" s="7"/>
      <c r="S430" s="20">
        <f t="shared" si="164"/>
        <v>0</v>
      </c>
      <c r="T430" s="6" t="s">
        <v>98</v>
      </c>
      <c r="U430" s="34"/>
      <c r="V430" s="9"/>
    </row>
    <row r="431" spans="1:22" ht="18.75" outlineLevel="2">
      <c r="A431" s="34"/>
      <c r="B431" s="3"/>
      <c r="C431" s="55" t="s">
        <v>21</v>
      </c>
      <c r="D431" s="5"/>
      <c r="E431" s="5"/>
      <c r="F431" s="1"/>
      <c r="G431" s="6"/>
      <c r="H431" s="11"/>
      <c r="I431" s="11"/>
      <c r="J431" s="22">
        <f>SUBTOTAL(9,J430:J430)</f>
        <v>3240</v>
      </c>
      <c r="K431" s="22">
        <f aca="true" t="shared" si="174" ref="K431:R431">SUBTOTAL(9,K430:K430)</f>
        <v>0</v>
      </c>
      <c r="L431" s="22">
        <f t="shared" si="174"/>
        <v>0</v>
      </c>
      <c r="M431" s="22">
        <f t="shared" si="174"/>
        <v>10</v>
      </c>
      <c r="N431" s="22">
        <f t="shared" si="174"/>
        <v>10</v>
      </c>
      <c r="O431" s="22">
        <f t="shared" si="174"/>
        <v>0</v>
      </c>
      <c r="P431" s="22">
        <f t="shared" si="174"/>
        <v>0</v>
      </c>
      <c r="Q431" s="22">
        <f t="shared" si="174"/>
        <v>0</v>
      </c>
      <c r="R431" s="22">
        <f t="shared" si="174"/>
        <v>0</v>
      </c>
      <c r="S431" s="23">
        <f t="shared" si="164"/>
        <v>0</v>
      </c>
      <c r="T431" s="6"/>
      <c r="U431" s="34"/>
      <c r="V431" s="9">
        <f>J431-M431</f>
        <v>3230</v>
      </c>
    </row>
    <row r="432" spans="1:22" ht="18.75" outlineLevel="2">
      <c r="A432" s="34"/>
      <c r="B432" s="3">
        <v>2321</v>
      </c>
      <c r="C432" s="3">
        <v>4675</v>
      </c>
      <c r="D432" s="5">
        <v>6121</v>
      </c>
      <c r="E432" s="5"/>
      <c r="F432" s="1">
        <v>5600</v>
      </c>
      <c r="G432" s="6" t="s">
        <v>52</v>
      </c>
      <c r="H432" s="11">
        <v>2002</v>
      </c>
      <c r="I432" s="11">
        <v>2005</v>
      </c>
      <c r="J432" s="7">
        <v>2400</v>
      </c>
      <c r="K432" s="7"/>
      <c r="L432" s="7"/>
      <c r="M432" s="8">
        <f>+N432+O432</f>
        <v>150</v>
      </c>
      <c r="N432" s="7">
        <v>150</v>
      </c>
      <c r="O432" s="7"/>
      <c r="P432" s="8">
        <f>+Q432+R432</f>
        <v>149.358</v>
      </c>
      <c r="Q432" s="7">
        <v>149.358</v>
      </c>
      <c r="R432" s="7"/>
      <c r="S432" s="20">
        <f t="shared" si="164"/>
        <v>99.572</v>
      </c>
      <c r="T432" s="6" t="s">
        <v>98</v>
      </c>
      <c r="U432" s="34"/>
      <c r="V432" s="9"/>
    </row>
    <row r="433" spans="1:22" ht="18.75" outlineLevel="2">
      <c r="A433" s="34"/>
      <c r="B433" s="3"/>
      <c r="C433" s="55" t="s">
        <v>22</v>
      </c>
      <c r="D433" s="5"/>
      <c r="E433" s="5"/>
      <c r="F433" s="1"/>
      <c r="G433" s="6"/>
      <c r="H433" s="11"/>
      <c r="I433" s="11"/>
      <c r="J433" s="22">
        <f>SUBTOTAL(9,J432:J432)</f>
        <v>2400</v>
      </c>
      <c r="K433" s="22">
        <f aca="true" t="shared" si="175" ref="K433:R433">SUBTOTAL(9,K432:K432)</f>
        <v>0</v>
      </c>
      <c r="L433" s="22">
        <f t="shared" si="175"/>
        <v>0</v>
      </c>
      <c r="M433" s="22">
        <f t="shared" si="175"/>
        <v>150</v>
      </c>
      <c r="N433" s="22">
        <f t="shared" si="175"/>
        <v>150</v>
      </c>
      <c r="O433" s="22">
        <f t="shared" si="175"/>
        <v>0</v>
      </c>
      <c r="P433" s="22">
        <f t="shared" si="175"/>
        <v>149.358</v>
      </c>
      <c r="Q433" s="22">
        <f t="shared" si="175"/>
        <v>149.358</v>
      </c>
      <c r="R433" s="22">
        <f t="shared" si="175"/>
        <v>0</v>
      </c>
      <c r="S433" s="23">
        <f t="shared" si="164"/>
        <v>99.572</v>
      </c>
      <c r="T433" s="6"/>
      <c r="U433" s="34"/>
      <c r="V433" s="9"/>
    </row>
    <row r="434" spans="1:22" ht="18.75" outlineLevel="1">
      <c r="A434" s="34"/>
      <c r="B434" s="42" t="s">
        <v>798</v>
      </c>
      <c r="C434" s="4"/>
      <c r="D434" s="5"/>
      <c r="E434" s="5"/>
      <c r="F434" s="1"/>
      <c r="G434" s="6"/>
      <c r="H434" s="11"/>
      <c r="I434" s="11"/>
      <c r="J434" s="22">
        <f>SUBTOTAL(9,J259:J432)</f>
        <v>3268795</v>
      </c>
      <c r="K434" s="22">
        <f>SUBTOTAL(9,K259:K432)</f>
        <v>298358.2</v>
      </c>
      <c r="L434" s="22">
        <f aca="true" t="shared" si="176" ref="L434:R434">SUBTOTAL(9,L259:L432)</f>
        <v>653032</v>
      </c>
      <c r="M434" s="22">
        <f t="shared" si="176"/>
        <v>406552.01</v>
      </c>
      <c r="N434" s="22">
        <f t="shared" si="176"/>
        <v>366480.01</v>
      </c>
      <c r="O434" s="22">
        <f t="shared" si="176"/>
        <v>40072</v>
      </c>
      <c r="P434" s="22">
        <f t="shared" si="176"/>
        <v>371406.2076900001</v>
      </c>
      <c r="Q434" s="22">
        <f t="shared" si="176"/>
        <v>331334.20769000007</v>
      </c>
      <c r="R434" s="22">
        <f t="shared" si="176"/>
        <v>40072</v>
      </c>
      <c r="S434" s="23">
        <f t="shared" si="164"/>
        <v>91.35515224485057</v>
      </c>
      <c r="T434" s="6"/>
      <c r="U434" s="34"/>
      <c r="V434" s="9">
        <f>J434-M434</f>
        <v>2862242.99</v>
      </c>
    </row>
    <row r="435" spans="1:22" ht="18.75" outlineLevel="3">
      <c r="A435" s="36"/>
      <c r="B435" s="3">
        <v>2329</v>
      </c>
      <c r="C435" s="4">
        <v>4056</v>
      </c>
      <c r="D435" s="5">
        <v>6121</v>
      </c>
      <c r="E435" s="5"/>
      <c r="F435" s="1">
        <v>5600</v>
      </c>
      <c r="G435" s="6" t="s">
        <v>776</v>
      </c>
      <c r="H435" s="11">
        <v>1996</v>
      </c>
      <c r="I435" s="11">
        <v>2010</v>
      </c>
      <c r="J435" s="7">
        <f>715+10566+3600+15200+127650</f>
        <v>157731</v>
      </c>
      <c r="K435" s="7">
        <v>17750.9</v>
      </c>
      <c r="L435" s="7">
        <v>3600</v>
      </c>
      <c r="M435" s="8">
        <f>+N435+O435</f>
        <v>560</v>
      </c>
      <c r="N435" s="7">
        <v>560</v>
      </c>
      <c r="O435" s="7"/>
      <c r="P435" s="8">
        <f>+Q435+R435</f>
        <v>528.5695</v>
      </c>
      <c r="Q435" s="7">
        <v>528.5695</v>
      </c>
      <c r="R435" s="7"/>
      <c r="S435" s="20">
        <f t="shared" si="164"/>
        <v>94.3874107142857</v>
      </c>
      <c r="T435" s="6" t="s">
        <v>98</v>
      </c>
      <c r="U435" s="34" t="s">
        <v>736</v>
      </c>
      <c r="V435" s="9"/>
    </row>
    <row r="436" spans="1:22" ht="18.75" outlineLevel="2">
      <c r="A436" s="36"/>
      <c r="B436" s="3"/>
      <c r="C436" s="35" t="s">
        <v>568</v>
      </c>
      <c r="D436" s="5"/>
      <c r="E436" s="5"/>
      <c r="F436" s="1"/>
      <c r="G436" s="6"/>
      <c r="H436" s="11"/>
      <c r="I436" s="11"/>
      <c r="J436" s="22">
        <f>SUBTOTAL(9,J435:J435)</f>
        <v>157731</v>
      </c>
      <c r="K436" s="22">
        <f aca="true" t="shared" si="177" ref="K436:R436">SUBTOTAL(9,K435:K435)</f>
        <v>17750.9</v>
      </c>
      <c r="L436" s="22">
        <f t="shared" si="177"/>
        <v>3600</v>
      </c>
      <c r="M436" s="22">
        <f t="shared" si="177"/>
        <v>560</v>
      </c>
      <c r="N436" s="22">
        <f t="shared" si="177"/>
        <v>560</v>
      </c>
      <c r="O436" s="22">
        <f t="shared" si="177"/>
        <v>0</v>
      </c>
      <c r="P436" s="22">
        <f t="shared" si="177"/>
        <v>528.5695</v>
      </c>
      <c r="Q436" s="22">
        <f t="shared" si="177"/>
        <v>528.5695</v>
      </c>
      <c r="R436" s="22">
        <f t="shared" si="177"/>
        <v>0</v>
      </c>
      <c r="S436" s="23">
        <f t="shared" si="164"/>
        <v>94.3874107142857</v>
      </c>
      <c r="T436" s="6"/>
      <c r="U436" s="34"/>
      <c r="V436" s="9">
        <f>J436-M436</f>
        <v>157171</v>
      </c>
    </row>
    <row r="437" spans="1:22" ht="18.75" outlineLevel="1">
      <c r="A437" s="34"/>
      <c r="B437" s="42" t="s">
        <v>800</v>
      </c>
      <c r="C437" s="4"/>
      <c r="D437" s="5"/>
      <c r="E437" s="5"/>
      <c r="F437" s="1"/>
      <c r="G437" s="6"/>
      <c r="H437" s="11"/>
      <c r="I437" s="11"/>
      <c r="J437" s="22">
        <f>SUBTOTAL(9,J435:J435)</f>
        <v>157731</v>
      </c>
      <c r="K437" s="22">
        <f aca="true" t="shared" si="178" ref="K437:R437">SUBTOTAL(9,K435:K435)</f>
        <v>17750.9</v>
      </c>
      <c r="L437" s="22">
        <f t="shared" si="178"/>
        <v>3600</v>
      </c>
      <c r="M437" s="22">
        <f t="shared" si="178"/>
        <v>560</v>
      </c>
      <c r="N437" s="22">
        <f t="shared" si="178"/>
        <v>560</v>
      </c>
      <c r="O437" s="22">
        <f t="shared" si="178"/>
        <v>0</v>
      </c>
      <c r="P437" s="22">
        <f t="shared" si="178"/>
        <v>528.5695</v>
      </c>
      <c r="Q437" s="22">
        <f t="shared" si="178"/>
        <v>528.5695</v>
      </c>
      <c r="R437" s="22">
        <f t="shared" si="178"/>
        <v>0</v>
      </c>
      <c r="S437" s="23">
        <f t="shared" si="164"/>
        <v>94.3874107142857</v>
      </c>
      <c r="T437" s="6"/>
      <c r="U437" s="34"/>
      <c r="V437" s="9">
        <f>J437-M437</f>
        <v>157171</v>
      </c>
    </row>
    <row r="438" spans="1:22" ht="18.75" outlineLevel="3">
      <c r="A438" s="34"/>
      <c r="B438" s="3">
        <v>2333</v>
      </c>
      <c r="C438" s="4">
        <v>4197</v>
      </c>
      <c r="D438" s="5">
        <v>6121</v>
      </c>
      <c r="E438" s="5"/>
      <c r="F438" s="1">
        <v>5600</v>
      </c>
      <c r="G438" s="6" t="s">
        <v>428</v>
      </c>
      <c r="H438" s="11" t="s">
        <v>641</v>
      </c>
      <c r="I438" s="11">
        <v>2004</v>
      </c>
      <c r="J438" s="7">
        <v>9084</v>
      </c>
      <c r="K438" s="7">
        <v>551.7</v>
      </c>
      <c r="L438" s="7">
        <v>500</v>
      </c>
      <c r="M438" s="8">
        <f>+N438+O438</f>
        <v>500</v>
      </c>
      <c r="N438" s="7">
        <v>500</v>
      </c>
      <c r="O438" s="7"/>
      <c r="P438" s="8">
        <f>+Q438+R438</f>
        <v>17.115</v>
      </c>
      <c r="Q438" s="7">
        <v>17.115</v>
      </c>
      <c r="R438" s="7"/>
      <c r="S438" s="20">
        <f t="shared" si="164"/>
        <v>3.4229999999999996</v>
      </c>
      <c r="T438" s="6" t="s">
        <v>94</v>
      </c>
      <c r="U438" s="34" t="s">
        <v>736</v>
      </c>
      <c r="V438" s="9"/>
    </row>
    <row r="439" spans="1:22" ht="18.75" outlineLevel="2">
      <c r="A439" s="34"/>
      <c r="B439" s="3"/>
      <c r="C439" s="35" t="s">
        <v>569</v>
      </c>
      <c r="D439" s="5"/>
      <c r="E439" s="5"/>
      <c r="F439" s="1"/>
      <c r="G439" s="6"/>
      <c r="H439" s="11"/>
      <c r="I439" s="11"/>
      <c r="J439" s="22">
        <f>SUBTOTAL(9,J438:J438)</f>
        <v>9084</v>
      </c>
      <c r="K439" s="22">
        <f aca="true" t="shared" si="179" ref="K439:R439">SUBTOTAL(9,K438:K438)</f>
        <v>551.7</v>
      </c>
      <c r="L439" s="22">
        <f t="shared" si="179"/>
        <v>500</v>
      </c>
      <c r="M439" s="22">
        <f t="shared" si="179"/>
        <v>500</v>
      </c>
      <c r="N439" s="22">
        <f t="shared" si="179"/>
        <v>500</v>
      </c>
      <c r="O439" s="22">
        <f t="shared" si="179"/>
        <v>0</v>
      </c>
      <c r="P439" s="22">
        <f t="shared" si="179"/>
        <v>17.115</v>
      </c>
      <c r="Q439" s="22">
        <f t="shared" si="179"/>
        <v>17.115</v>
      </c>
      <c r="R439" s="22">
        <f t="shared" si="179"/>
        <v>0</v>
      </c>
      <c r="S439" s="23">
        <f t="shared" si="164"/>
        <v>3.4229999999999996</v>
      </c>
      <c r="T439" s="6"/>
      <c r="U439" s="34"/>
      <c r="V439" s="9">
        <f>J439-M439</f>
        <v>8584</v>
      </c>
    </row>
    <row r="440" spans="1:22" ht="18.75" outlineLevel="3">
      <c r="A440" s="34"/>
      <c r="B440" s="3">
        <v>2333</v>
      </c>
      <c r="C440" s="4">
        <v>4463</v>
      </c>
      <c r="D440" s="5">
        <v>6121</v>
      </c>
      <c r="E440" s="5"/>
      <c r="F440" s="1">
        <v>5600</v>
      </c>
      <c r="G440" s="6" t="s">
        <v>570</v>
      </c>
      <c r="H440" s="11" t="s">
        <v>643</v>
      </c>
      <c r="I440" s="11">
        <v>2002</v>
      </c>
      <c r="J440" s="7">
        <v>1500</v>
      </c>
      <c r="K440" s="7"/>
      <c r="L440" s="7">
        <v>2200</v>
      </c>
      <c r="M440" s="8">
        <f>+N440+O440</f>
        <v>2184.25</v>
      </c>
      <c r="N440" s="7">
        <v>2184.25</v>
      </c>
      <c r="O440" s="7"/>
      <c r="P440" s="8">
        <f>+Q440+R440</f>
        <v>1267.526</v>
      </c>
      <c r="Q440" s="7">
        <v>1267.526</v>
      </c>
      <c r="R440" s="7"/>
      <c r="S440" s="20">
        <f t="shared" si="164"/>
        <v>58.03026210369693</v>
      </c>
      <c r="T440" s="6" t="s">
        <v>94</v>
      </c>
      <c r="U440" s="34" t="s">
        <v>736</v>
      </c>
      <c r="V440" s="9"/>
    </row>
    <row r="441" spans="1:22" ht="18.75" outlineLevel="3">
      <c r="A441" s="34"/>
      <c r="B441" s="3"/>
      <c r="C441" s="4">
        <v>4463</v>
      </c>
      <c r="D441" s="5">
        <v>6126</v>
      </c>
      <c r="E441" s="5"/>
      <c r="F441" s="1">
        <v>5600</v>
      </c>
      <c r="G441" s="6" t="s">
        <v>570</v>
      </c>
      <c r="H441" s="11"/>
      <c r="I441" s="11"/>
      <c r="J441" s="7"/>
      <c r="K441" s="7"/>
      <c r="L441" s="7"/>
      <c r="M441" s="8">
        <f>+N441+O441</f>
        <v>115.75</v>
      </c>
      <c r="N441" s="7">
        <v>115.75</v>
      </c>
      <c r="O441" s="7"/>
      <c r="P441" s="8">
        <f>+Q441+R441</f>
        <v>115.283</v>
      </c>
      <c r="Q441" s="7">
        <v>115.283</v>
      </c>
      <c r="R441" s="7"/>
      <c r="S441" s="20">
        <f t="shared" si="164"/>
        <v>99.59654427645789</v>
      </c>
      <c r="T441" s="6"/>
      <c r="U441" s="34"/>
      <c r="V441" s="9"/>
    </row>
    <row r="442" spans="1:22" ht="18.75" outlineLevel="2">
      <c r="A442" s="34"/>
      <c r="B442" s="3"/>
      <c r="C442" s="35" t="s">
        <v>572</v>
      </c>
      <c r="D442" s="5"/>
      <c r="E442" s="5"/>
      <c r="F442" s="1"/>
      <c r="G442" s="6"/>
      <c r="H442" s="11"/>
      <c r="I442" s="11"/>
      <c r="J442" s="22">
        <f>SUBTOTAL(9,J440:J441)</f>
        <v>1500</v>
      </c>
      <c r="K442" s="22">
        <f aca="true" t="shared" si="180" ref="K442:R442">SUBTOTAL(9,K440:K441)</f>
        <v>0</v>
      </c>
      <c r="L442" s="22">
        <f t="shared" si="180"/>
        <v>2200</v>
      </c>
      <c r="M442" s="22">
        <f t="shared" si="180"/>
        <v>2300</v>
      </c>
      <c r="N442" s="22">
        <f t="shared" si="180"/>
        <v>2300</v>
      </c>
      <c r="O442" s="22">
        <f t="shared" si="180"/>
        <v>0</v>
      </c>
      <c r="P442" s="22">
        <f t="shared" si="180"/>
        <v>1382.809</v>
      </c>
      <c r="Q442" s="22">
        <f t="shared" si="180"/>
        <v>1382.809</v>
      </c>
      <c r="R442" s="22">
        <f t="shared" si="180"/>
        <v>0</v>
      </c>
      <c r="S442" s="23">
        <f t="shared" si="164"/>
        <v>60.122130434782605</v>
      </c>
      <c r="T442" s="6"/>
      <c r="U442" s="34"/>
      <c r="V442" s="9">
        <f>J442-M442</f>
        <v>-800</v>
      </c>
    </row>
    <row r="443" spans="1:22" ht="18.75" outlineLevel="1">
      <c r="A443" s="34"/>
      <c r="B443" s="42" t="s">
        <v>185</v>
      </c>
      <c r="C443" s="4"/>
      <c r="D443" s="5"/>
      <c r="E443" s="5"/>
      <c r="F443" s="1"/>
      <c r="G443" s="6"/>
      <c r="H443" s="11"/>
      <c r="I443" s="11"/>
      <c r="J443" s="22">
        <f>SUBTOTAL(9,J438:J441)</f>
        <v>10584</v>
      </c>
      <c r="K443" s="22">
        <f aca="true" t="shared" si="181" ref="K443:R443">SUBTOTAL(9,K438:K441)</f>
        <v>551.7</v>
      </c>
      <c r="L443" s="22">
        <f t="shared" si="181"/>
        <v>2700</v>
      </c>
      <c r="M443" s="22">
        <f t="shared" si="181"/>
        <v>2800</v>
      </c>
      <c r="N443" s="22">
        <f t="shared" si="181"/>
        <v>2800</v>
      </c>
      <c r="O443" s="22">
        <f t="shared" si="181"/>
        <v>0</v>
      </c>
      <c r="P443" s="22">
        <f t="shared" si="181"/>
        <v>1399.924</v>
      </c>
      <c r="Q443" s="22">
        <f t="shared" si="181"/>
        <v>1399.924</v>
      </c>
      <c r="R443" s="22">
        <f t="shared" si="181"/>
        <v>0</v>
      </c>
      <c r="S443" s="23">
        <f t="shared" si="164"/>
        <v>49.99728571428571</v>
      </c>
      <c r="T443" s="6"/>
      <c r="U443" s="34"/>
      <c r="V443" s="9">
        <f>J443-M443</f>
        <v>7784</v>
      </c>
    </row>
    <row r="444" spans="1:22" ht="18.75" outlineLevel="1">
      <c r="A444" s="34"/>
      <c r="B444" s="3">
        <v>3111</v>
      </c>
      <c r="C444" s="4">
        <v>3477</v>
      </c>
      <c r="D444" s="5">
        <v>6126</v>
      </c>
      <c r="E444" s="5">
        <v>22094</v>
      </c>
      <c r="F444" s="1">
        <v>7400</v>
      </c>
      <c r="G444" s="6" t="s">
        <v>145</v>
      </c>
      <c r="H444" s="11">
        <v>2002</v>
      </c>
      <c r="I444" s="11">
        <v>2002</v>
      </c>
      <c r="J444" s="7">
        <v>18</v>
      </c>
      <c r="K444" s="7"/>
      <c r="L444" s="7"/>
      <c r="M444" s="7">
        <f>+N444+O444</f>
        <v>18</v>
      </c>
      <c r="N444" s="7">
        <v>18</v>
      </c>
      <c r="O444" s="7"/>
      <c r="P444" s="7">
        <f>+Q444+R444</f>
        <v>18</v>
      </c>
      <c r="Q444" s="7">
        <v>18</v>
      </c>
      <c r="R444" s="7"/>
      <c r="S444" s="20">
        <f t="shared" si="164"/>
        <v>100</v>
      </c>
      <c r="T444" s="6" t="s">
        <v>108</v>
      </c>
      <c r="U444" s="34"/>
      <c r="V444" s="9"/>
    </row>
    <row r="445" spans="1:22" s="51" customFormat="1" ht="18.75" outlineLevel="1">
      <c r="A445" s="49"/>
      <c r="B445" s="42"/>
      <c r="C445" s="35" t="s">
        <v>146</v>
      </c>
      <c r="D445" s="43"/>
      <c r="E445" s="43"/>
      <c r="F445" s="54"/>
      <c r="G445" s="55"/>
      <c r="H445" s="56"/>
      <c r="I445" s="56"/>
      <c r="J445" s="22">
        <f aca="true" t="shared" si="182" ref="J445:R445">SUBTOTAL(9,J444:J444)</f>
        <v>18</v>
      </c>
      <c r="K445" s="22">
        <f t="shared" si="182"/>
        <v>0</v>
      </c>
      <c r="L445" s="22">
        <f t="shared" si="182"/>
        <v>0</v>
      </c>
      <c r="M445" s="22">
        <f t="shared" si="182"/>
        <v>18</v>
      </c>
      <c r="N445" s="22">
        <f t="shared" si="182"/>
        <v>18</v>
      </c>
      <c r="O445" s="22">
        <f t="shared" si="182"/>
        <v>0</v>
      </c>
      <c r="P445" s="22">
        <f t="shared" si="182"/>
        <v>18</v>
      </c>
      <c r="Q445" s="22">
        <f t="shared" si="182"/>
        <v>18</v>
      </c>
      <c r="R445" s="22">
        <f t="shared" si="182"/>
        <v>0</v>
      </c>
      <c r="S445" s="23">
        <f t="shared" si="164"/>
        <v>100</v>
      </c>
      <c r="T445" s="55"/>
      <c r="U445" s="49"/>
      <c r="V445" s="50"/>
    </row>
    <row r="446" spans="1:22" s="51" customFormat="1" ht="18.75" outlineLevel="1">
      <c r="A446" s="49"/>
      <c r="B446" s="42" t="s">
        <v>147</v>
      </c>
      <c r="C446" s="35"/>
      <c r="D446" s="43"/>
      <c r="E446" s="43"/>
      <c r="F446" s="54"/>
      <c r="G446" s="55"/>
      <c r="H446" s="56"/>
      <c r="I446" s="56"/>
      <c r="J446" s="22">
        <f>SUBTOTAL(9,J444:J444)</f>
        <v>18</v>
      </c>
      <c r="K446" s="22">
        <f aca="true" t="shared" si="183" ref="K446:R446">SUBTOTAL(9,K444:K444)</f>
        <v>0</v>
      </c>
      <c r="L446" s="22">
        <f t="shared" si="183"/>
        <v>0</v>
      </c>
      <c r="M446" s="22">
        <f t="shared" si="183"/>
        <v>18</v>
      </c>
      <c r="N446" s="22">
        <f t="shared" si="183"/>
        <v>18</v>
      </c>
      <c r="O446" s="22">
        <f t="shared" si="183"/>
        <v>0</v>
      </c>
      <c r="P446" s="22">
        <f>SUBTOTAL(9,P444:P444)</f>
        <v>18</v>
      </c>
      <c r="Q446" s="22">
        <f t="shared" si="183"/>
        <v>18</v>
      </c>
      <c r="R446" s="22">
        <f t="shared" si="183"/>
        <v>0</v>
      </c>
      <c r="S446" s="23">
        <f>IF(M446=0,0,(P446/M446*100))</f>
        <v>100</v>
      </c>
      <c r="T446" s="55"/>
      <c r="U446" s="49"/>
      <c r="V446" s="50"/>
    </row>
    <row r="447" spans="1:22" ht="18.75" outlineLevel="1">
      <c r="A447" s="34"/>
      <c r="B447" s="3">
        <v>3113</v>
      </c>
      <c r="C447" s="4">
        <v>300774</v>
      </c>
      <c r="D447" s="5">
        <v>6122</v>
      </c>
      <c r="E447" s="5"/>
      <c r="F447" s="1">
        <v>7400</v>
      </c>
      <c r="G447" s="6" t="s">
        <v>143</v>
      </c>
      <c r="H447" s="11">
        <v>2002</v>
      </c>
      <c r="I447" s="11">
        <v>2002</v>
      </c>
      <c r="J447" s="7">
        <v>255</v>
      </c>
      <c r="K447" s="7"/>
      <c r="L447" s="7"/>
      <c r="M447" s="7">
        <f>+N447+O447</f>
        <v>255</v>
      </c>
      <c r="N447" s="7">
        <v>255</v>
      </c>
      <c r="O447" s="7"/>
      <c r="P447" s="7">
        <f>+Q447+R447</f>
        <v>254.9414</v>
      </c>
      <c r="Q447" s="7">
        <v>254.9414</v>
      </c>
      <c r="R447" s="7"/>
      <c r="S447" s="20">
        <f>IF(M447=0,0,(P447/M447*100))</f>
        <v>99.97701960784313</v>
      </c>
      <c r="T447" s="6" t="s">
        <v>108</v>
      </c>
      <c r="U447" s="34"/>
      <c r="V447" s="9"/>
    </row>
    <row r="448" spans="1:22" s="51" customFormat="1" ht="18.75" outlineLevel="1">
      <c r="A448" s="49"/>
      <c r="B448" s="42"/>
      <c r="C448" s="35" t="s">
        <v>144</v>
      </c>
      <c r="D448" s="43"/>
      <c r="E448" s="43"/>
      <c r="F448" s="54"/>
      <c r="G448" s="55"/>
      <c r="H448" s="56"/>
      <c r="I448" s="56"/>
      <c r="J448" s="22">
        <f aca="true" t="shared" si="184" ref="J448:R448">SUBTOTAL(9,J447:J447)</f>
        <v>255</v>
      </c>
      <c r="K448" s="22">
        <f t="shared" si="184"/>
        <v>0</v>
      </c>
      <c r="L448" s="22">
        <f t="shared" si="184"/>
        <v>0</v>
      </c>
      <c r="M448" s="22">
        <f t="shared" si="184"/>
        <v>255</v>
      </c>
      <c r="N448" s="22">
        <f t="shared" si="184"/>
        <v>255</v>
      </c>
      <c r="O448" s="22">
        <f t="shared" si="184"/>
        <v>0</v>
      </c>
      <c r="P448" s="22">
        <f t="shared" si="184"/>
        <v>254.9414</v>
      </c>
      <c r="Q448" s="22">
        <f t="shared" si="184"/>
        <v>254.9414</v>
      </c>
      <c r="R448" s="22">
        <f t="shared" si="184"/>
        <v>0</v>
      </c>
      <c r="S448" s="23">
        <f>IF(M448=0,0,(P448/M448*100))</f>
        <v>99.97701960784313</v>
      </c>
      <c r="T448" s="55"/>
      <c r="U448" s="49"/>
      <c r="V448" s="50"/>
    </row>
    <row r="449" spans="1:22" ht="18.75" outlineLevel="1">
      <c r="A449" s="34"/>
      <c r="B449" s="3">
        <v>3113</v>
      </c>
      <c r="C449" s="4">
        <v>3478</v>
      </c>
      <c r="D449" s="5">
        <v>6126</v>
      </c>
      <c r="E449" s="5">
        <v>22094</v>
      </c>
      <c r="F449" s="1">
        <v>7400</v>
      </c>
      <c r="G449" s="6" t="s">
        <v>148</v>
      </c>
      <c r="H449" s="11">
        <v>2002</v>
      </c>
      <c r="I449" s="11">
        <v>2002</v>
      </c>
      <c r="J449" s="7">
        <v>36</v>
      </c>
      <c r="K449" s="7"/>
      <c r="L449" s="7"/>
      <c r="M449" s="7">
        <f>+N449+O449</f>
        <v>36</v>
      </c>
      <c r="N449" s="7">
        <v>36</v>
      </c>
      <c r="O449" s="7"/>
      <c r="P449" s="7">
        <f>+Q449+R449</f>
        <v>36</v>
      </c>
      <c r="Q449" s="7">
        <v>36</v>
      </c>
      <c r="R449" s="7"/>
      <c r="S449" s="20">
        <f>IF(M449=0,0,(P449/M449*100))</f>
        <v>100</v>
      </c>
      <c r="T449" s="6" t="s">
        <v>108</v>
      </c>
      <c r="U449" s="34"/>
      <c r="V449" s="9"/>
    </row>
    <row r="450" spans="1:22" s="51" customFormat="1" ht="18.75" outlineLevel="1">
      <c r="A450" s="49"/>
      <c r="B450" s="42"/>
      <c r="C450" s="35" t="s">
        <v>149</v>
      </c>
      <c r="D450" s="43"/>
      <c r="E450" s="43"/>
      <c r="F450" s="54"/>
      <c r="G450" s="55"/>
      <c r="H450" s="56"/>
      <c r="I450" s="56"/>
      <c r="J450" s="22">
        <f aca="true" t="shared" si="185" ref="J450:R450">SUBTOTAL(9,J449:J449)</f>
        <v>36</v>
      </c>
      <c r="K450" s="22">
        <f t="shared" si="185"/>
        <v>0</v>
      </c>
      <c r="L450" s="22">
        <f t="shared" si="185"/>
        <v>0</v>
      </c>
      <c r="M450" s="22">
        <f t="shared" si="185"/>
        <v>36</v>
      </c>
      <c r="N450" s="22">
        <f t="shared" si="185"/>
        <v>36</v>
      </c>
      <c r="O450" s="22">
        <f t="shared" si="185"/>
        <v>0</v>
      </c>
      <c r="P450" s="22">
        <f t="shared" si="185"/>
        <v>36</v>
      </c>
      <c r="Q450" s="22">
        <f t="shared" si="185"/>
        <v>36</v>
      </c>
      <c r="R450" s="22">
        <f t="shared" si="185"/>
        <v>0</v>
      </c>
      <c r="S450" s="23">
        <f>IF(M450=0,0,(P450/M450*100))</f>
        <v>100</v>
      </c>
      <c r="T450" s="55"/>
      <c r="U450" s="49"/>
      <c r="V450" s="50"/>
    </row>
    <row r="451" spans="1:22" ht="18.75" outlineLevel="3">
      <c r="A451" s="34"/>
      <c r="B451" s="3">
        <v>3113</v>
      </c>
      <c r="C451" s="4">
        <v>4300</v>
      </c>
      <c r="D451" s="5">
        <v>6121</v>
      </c>
      <c r="E451" s="5"/>
      <c r="F451" s="1">
        <v>5600</v>
      </c>
      <c r="G451" s="6" t="s">
        <v>681</v>
      </c>
      <c r="H451" s="11" t="s">
        <v>643</v>
      </c>
      <c r="I451" s="11">
        <v>2005</v>
      </c>
      <c r="J451" s="7">
        <v>96380</v>
      </c>
      <c r="K451" s="7">
        <v>708.7</v>
      </c>
      <c r="L451" s="7">
        <v>25000</v>
      </c>
      <c r="M451" s="8">
        <f>+N451+O451</f>
        <v>8141</v>
      </c>
      <c r="N451" s="7">
        <v>8141</v>
      </c>
      <c r="O451" s="7"/>
      <c r="P451" s="8">
        <f>+Q451+R451</f>
        <v>48.79</v>
      </c>
      <c r="Q451" s="7">
        <v>48.79</v>
      </c>
      <c r="R451" s="7"/>
      <c r="S451" s="20">
        <f t="shared" si="164"/>
        <v>0.5993121238177128</v>
      </c>
      <c r="T451" s="6" t="s">
        <v>94</v>
      </c>
      <c r="U451" s="34" t="s">
        <v>736</v>
      </c>
      <c r="V451" s="9"/>
    </row>
    <row r="452" spans="1:22" ht="18.75" outlineLevel="2">
      <c r="A452" s="34"/>
      <c r="B452" s="3"/>
      <c r="C452" s="35" t="s">
        <v>573</v>
      </c>
      <c r="D452" s="5"/>
      <c r="E452" s="5"/>
      <c r="F452" s="1"/>
      <c r="G452" s="6"/>
      <c r="H452" s="11"/>
      <c r="I452" s="11"/>
      <c r="J452" s="22">
        <f>SUBTOTAL(9,J451:J451)</f>
        <v>96380</v>
      </c>
      <c r="K452" s="22">
        <f aca="true" t="shared" si="186" ref="K452:R452">SUBTOTAL(9,K451:K451)</f>
        <v>708.7</v>
      </c>
      <c r="L452" s="22">
        <f t="shared" si="186"/>
        <v>25000</v>
      </c>
      <c r="M452" s="22">
        <f t="shared" si="186"/>
        <v>8141</v>
      </c>
      <c r="N452" s="22">
        <f t="shared" si="186"/>
        <v>8141</v>
      </c>
      <c r="O452" s="22">
        <f t="shared" si="186"/>
        <v>0</v>
      </c>
      <c r="P452" s="22">
        <f t="shared" si="186"/>
        <v>48.79</v>
      </c>
      <c r="Q452" s="22">
        <f t="shared" si="186"/>
        <v>48.79</v>
      </c>
      <c r="R452" s="22">
        <f t="shared" si="186"/>
        <v>0</v>
      </c>
      <c r="S452" s="23">
        <f t="shared" si="164"/>
        <v>0.5993121238177128</v>
      </c>
      <c r="T452" s="6"/>
      <c r="U452" s="34"/>
      <c r="V452" s="9">
        <f>J452-M452</f>
        <v>88239</v>
      </c>
    </row>
    <row r="453" spans="1:22" ht="18.75" outlineLevel="3">
      <c r="A453" s="34"/>
      <c r="B453" s="3">
        <v>3113</v>
      </c>
      <c r="C453" s="4">
        <v>4321</v>
      </c>
      <c r="D453" s="5">
        <v>6121</v>
      </c>
      <c r="E453" s="5"/>
      <c r="F453" s="1">
        <v>5600</v>
      </c>
      <c r="G453" s="6" t="s">
        <v>429</v>
      </c>
      <c r="H453" s="11" t="s">
        <v>673</v>
      </c>
      <c r="I453" s="11">
        <v>2002</v>
      </c>
      <c r="J453" s="7">
        <v>115458</v>
      </c>
      <c r="K453" s="7">
        <v>79939.2</v>
      </c>
      <c r="L453" s="7">
        <v>7930</v>
      </c>
      <c r="M453" s="8">
        <f>+N453+O453</f>
        <v>8159</v>
      </c>
      <c r="N453" s="7">
        <v>8159</v>
      </c>
      <c r="O453" s="7"/>
      <c r="P453" s="8">
        <f>+Q453+R453</f>
        <v>7905.2139</v>
      </c>
      <c r="Q453" s="7">
        <v>7905.2139</v>
      </c>
      <c r="R453" s="7"/>
      <c r="S453" s="20">
        <f t="shared" si="164"/>
        <v>96.88949503615639</v>
      </c>
      <c r="T453" s="6" t="s">
        <v>94</v>
      </c>
      <c r="U453" s="34" t="s">
        <v>736</v>
      </c>
      <c r="V453" s="9"/>
    </row>
    <row r="454" spans="1:22" ht="18.75" outlineLevel="2">
      <c r="A454" s="34"/>
      <c r="B454" s="3"/>
      <c r="C454" s="35" t="s">
        <v>574</v>
      </c>
      <c r="D454" s="5"/>
      <c r="E454" s="5"/>
      <c r="F454" s="1"/>
      <c r="G454" s="6"/>
      <c r="H454" s="11"/>
      <c r="I454" s="11"/>
      <c r="J454" s="22">
        <f>SUBTOTAL(9,J453:J453)</f>
        <v>115458</v>
      </c>
      <c r="K454" s="22">
        <f aca="true" t="shared" si="187" ref="K454:R454">SUBTOTAL(9,K453:K453)</f>
        <v>79939.2</v>
      </c>
      <c r="L454" s="22">
        <f t="shared" si="187"/>
        <v>7930</v>
      </c>
      <c r="M454" s="22">
        <f t="shared" si="187"/>
        <v>8159</v>
      </c>
      <c r="N454" s="22">
        <f t="shared" si="187"/>
        <v>8159</v>
      </c>
      <c r="O454" s="22">
        <f t="shared" si="187"/>
        <v>0</v>
      </c>
      <c r="P454" s="22">
        <f t="shared" si="187"/>
        <v>7905.2139</v>
      </c>
      <c r="Q454" s="22">
        <f t="shared" si="187"/>
        <v>7905.2139</v>
      </c>
      <c r="R454" s="22">
        <f t="shared" si="187"/>
        <v>0</v>
      </c>
      <c r="S454" s="23">
        <f t="shared" si="164"/>
        <v>96.88949503615639</v>
      </c>
      <c r="T454" s="6"/>
      <c r="U454" s="34"/>
      <c r="V454" s="9">
        <f>J454-M454</f>
        <v>107299</v>
      </c>
    </row>
    <row r="455" spans="1:22" ht="22.5" customHeight="1" outlineLevel="3">
      <c r="A455" s="34"/>
      <c r="B455" s="3">
        <v>3113</v>
      </c>
      <c r="C455" s="4">
        <v>4324</v>
      </c>
      <c r="D455" s="5">
        <v>6121</v>
      </c>
      <c r="E455" s="5"/>
      <c r="F455" s="1">
        <v>5600</v>
      </c>
      <c r="G455" s="6" t="s">
        <v>575</v>
      </c>
      <c r="H455" s="11" t="s">
        <v>645</v>
      </c>
      <c r="I455" s="11" t="s">
        <v>642</v>
      </c>
      <c r="J455" s="7">
        <v>64674</v>
      </c>
      <c r="K455" s="7">
        <v>33194</v>
      </c>
      <c r="L455" s="7">
        <v>39430</v>
      </c>
      <c r="M455" s="8">
        <f>+N455+O455</f>
        <v>39430</v>
      </c>
      <c r="N455" s="7"/>
      <c r="O455" s="7">
        <v>39430</v>
      </c>
      <c r="P455" s="8">
        <f>+Q455+R455</f>
        <v>32163</v>
      </c>
      <c r="Q455" s="7"/>
      <c r="R455" s="7">
        <v>32163</v>
      </c>
      <c r="S455" s="20">
        <f t="shared" si="164"/>
        <v>81.56987065686026</v>
      </c>
      <c r="T455" s="6" t="s">
        <v>96</v>
      </c>
      <c r="U455" s="34" t="s">
        <v>736</v>
      </c>
      <c r="V455" s="9"/>
    </row>
    <row r="456" spans="1:22" ht="18.75" outlineLevel="2">
      <c r="A456" s="34"/>
      <c r="B456" s="3"/>
      <c r="C456" s="35" t="s">
        <v>129</v>
      </c>
      <c r="D456" s="5"/>
      <c r="E456" s="5"/>
      <c r="F456" s="1"/>
      <c r="G456" s="6"/>
      <c r="H456" s="11"/>
      <c r="I456" s="11"/>
      <c r="J456" s="22">
        <f>SUBTOTAL(9,J455:J455)</f>
        <v>64674</v>
      </c>
      <c r="K456" s="22">
        <f aca="true" t="shared" si="188" ref="K456:R456">SUBTOTAL(9,K455:K455)</f>
        <v>33194</v>
      </c>
      <c r="L456" s="22">
        <f t="shared" si="188"/>
        <v>39430</v>
      </c>
      <c r="M456" s="22">
        <f t="shared" si="188"/>
        <v>39430</v>
      </c>
      <c r="N456" s="22">
        <f t="shared" si="188"/>
        <v>0</v>
      </c>
      <c r="O456" s="22">
        <f t="shared" si="188"/>
        <v>39430</v>
      </c>
      <c r="P456" s="22">
        <f t="shared" si="188"/>
        <v>32163</v>
      </c>
      <c r="Q456" s="22">
        <f t="shared" si="188"/>
        <v>0</v>
      </c>
      <c r="R456" s="22">
        <f t="shared" si="188"/>
        <v>32163</v>
      </c>
      <c r="S456" s="23">
        <f t="shared" si="164"/>
        <v>81.56987065686026</v>
      </c>
      <c r="T456" s="6"/>
      <c r="U456" s="34"/>
      <c r="V456" s="9">
        <f>J456-M456</f>
        <v>25244</v>
      </c>
    </row>
    <row r="457" spans="1:22" ht="18.75" outlineLevel="3">
      <c r="A457" s="34"/>
      <c r="B457" s="3">
        <v>3113</v>
      </c>
      <c r="C457" s="4">
        <v>4329</v>
      </c>
      <c r="D457" s="5">
        <v>6121</v>
      </c>
      <c r="E457" s="5">
        <v>42</v>
      </c>
      <c r="F457" s="1">
        <v>5600</v>
      </c>
      <c r="G457" s="6" t="s">
        <v>576</v>
      </c>
      <c r="H457" s="11" t="s">
        <v>645</v>
      </c>
      <c r="I457" s="11">
        <v>2003</v>
      </c>
      <c r="J457" s="7">
        <v>74508</v>
      </c>
      <c r="K457" s="7">
        <v>26146.8</v>
      </c>
      <c r="L457" s="7">
        <v>33508</v>
      </c>
      <c r="M457" s="8">
        <f>+N457+O457</f>
        <v>41961</v>
      </c>
      <c r="N457" s="7">
        <v>41961</v>
      </c>
      <c r="O457" s="7"/>
      <c r="P457" s="8">
        <f>+Q457+R457</f>
        <v>41890.42808</v>
      </c>
      <c r="Q457" s="7">
        <v>41890.42808</v>
      </c>
      <c r="R457" s="7"/>
      <c r="S457" s="20">
        <f t="shared" si="164"/>
        <v>99.8318154476776</v>
      </c>
      <c r="T457" s="6" t="s">
        <v>94</v>
      </c>
      <c r="U457" s="34" t="s">
        <v>736</v>
      </c>
      <c r="V457" s="9"/>
    </row>
    <row r="458" spans="1:22" ht="18.75" outlineLevel="2">
      <c r="A458" s="34"/>
      <c r="B458" s="3"/>
      <c r="C458" s="35" t="s">
        <v>577</v>
      </c>
      <c r="D458" s="5"/>
      <c r="E458" s="5"/>
      <c r="F458" s="1"/>
      <c r="G458" s="6"/>
      <c r="H458" s="11"/>
      <c r="I458" s="11"/>
      <c r="J458" s="22">
        <f>SUBTOTAL(9,J457:J457)</f>
        <v>74508</v>
      </c>
      <c r="K458" s="22">
        <f aca="true" t="shared" si="189" ref="K458:R458">SUBTOTAL(9,K457:K457)</f>
        <v>26146.8</v>
      </c>
      <c r="L458" s="22">
        <f t="shared" si="189"/>
        <v>33508</v>
      </c>
      <c r="M458" s="22">
        <f t="shared" si="189"/>
        <v>41961</v>
      </c>
      <c r="N458" s="22">
        <f t="shared" si="189"/>
        <v>41961</v>
      </c>
      <c r="O458" s="22">
        <f t="shared" si="189"/>
        <v>0</v>
      </c>
      <c r="P458" s="22">
        <f t="shared" si="189"/>
        <v>41890.42808</v>
      </c>
      <c r="Q458" s="22">
        <f t="shared" si="189"/>
        <v>41890.42808</v>
      </c>
      <c r="R458" s="22">
        <f t="shared" si="189"/>
        <v>0</v>
      </c>
      <c r="S458" s="23">
        <f t="shared" si="164"/>
        <v>99.8318154476776</v>
      </c>
      <c r="T458" s="6"/>
      <c r="U458" s="34"/>
      <c r="V458" s="9">
        <f>J458-M458</f>
        <v>32547</v>
      </c>
    </row>
    <row r="459" spans="1:22" ht="18.75" outlineLevel="3">
      <c r="A459" s="34"/>
      <c r="B459" s="3">
        <v>3113</v>
      </c>
      <c r="C459" s="4">
        <v>4330</v>
      </c>
      <c r="D459" s="5">
        <v>6121</v>
      </c>
      <c r="E459" s="5"/>
      <c r="F459" s="1">
        <v>5600</v>
      </c>
      <c r="G459" s="6" t="s">
        <v>378</v>
      </c>
      <c r="H459" s="11" t="s">
        <v>645</v>
      </c>
      <c r="I459" s="11">
        <v>2001</v>
      </c>
      <c r="J459" s="7">
        <v>23771</v>
      </c>
      <c r="K459" s="7">
        <v>23771</v>
      </c>
      <c r="L459" s="7"/>
      <c r="M459" s="8">
        <f>+N459+O459</f>
        <v>0</v>
      </c>
      <c r="N459" s="7"/>
      <c r="O459" s="7"/>
      <c r="P459" s="8">
        <f>+Q459+R459</f>
        <v>0</v>
      </c>
      <c r="Q459" s="7"/>
      <c r="R459" s="7">
        <v>0</v>
      </c>
      <c r="S459" s="20">
        <f t="shared" si="164"/>
        <v>0</v>
      </c>
      <c r="T459" s="6" t="s">
        <v>379</v>
      </c>
      <c r="U459" s="34"/>
      <c r="V459" s="9"/>
    </row>
    <row r="460" spans="1:22" ht="18.75" outlineLevel="2">
      <c r="A460" s="34"/>
      <c r="B460" s="3"/>
      <c r="C460" s="35" t="s">
        <v>394</v>
      </c>
      <c r="D460" s="5"/>
      <c r="E460" s="5"/>
      <c r="F460" s="1"/>
      <c r="G460" s="6"/>
      <c r="H460" s="11"/>
      <c r="I460" s="11"/>
      <c r="J460" s="22">
        <f>SUBTOTAL(9,J459:J459)</f>
        <v>23771</v>
      </c>
      <c r="K460" s="22">
        <f aca="true" t="shared" si="190" ref="K460:R460">SUBTOTAL(9,K459:K459)</f>
        <v>23771</v>
      </c>
      <c r="L460" s="22">
        <f t="shared" si="190"/>
        <v>0</v>
      </c>
      <c r="M460" s="22">
        <f t="shared" si="190"/>
        <v>0</v>
      </c>
      <c r="N460" s="22">
        <f t="shared" si="190"/>
        <v>0</v>
      </c>
      <c r="O460" s="22">
        <f t="shared" si="190"/>
        <v>0</v>
      </c>
      <c r="P460" s="22">
        <f t="shared" si="190"/>
        <v>0</v>
      </c>
      <c r="Q460" s="22">
        <f t="shared" si="190"/>
        <v>0</v>
      </c>
      <c r="R460" s="22">
        <f t="shared" si="190"/>
        <v>0</v>
      </c>
      <c r="S460" s="23">
        <f t="shared" si="164"/>
        <v>0</v>
      </c>
      <c r="T460" s="6"/>
      <c r="U460" s="34"/>
      <c r="V460" s="9">
        <f>J460-M460</f>
        <v>23771</v>
      </c>
    </row>
    <row r="461" spans="1:22" ht="18.75" outlineLevel="3">
      <c r="A461" s="34"/>
      <c r="B461" s="3">
        <v>3113</v>
      </c>
      <c r="C461" s="4">
        <v>4333</v>
      </c>
      <c r="D461" s="5">
        <v>6121</v>
      </c>
      <c r="E461" s="5"/>
      <c r="F461" s="1">
        <v>5600</v>
      </c>
      <c r="G461" s="6" t="s">
        <v>430</v>
      </c>
      <c r="H461" s="11" t="s">
        <v>643</v>
      </c>
      <c r="I461" s="11" t="s">
        <v>642</v>
      </c>
      <c r="J461" s="7">
        <v>13596</v>
      </c>
      <c r="K461" s="7">
        <v>290.9</v>
      </c>
      <c r="L461" s="7">
        <v>7596</v>
      </c>
      <c r="M461" s="8">
        <f>+N461+O461</f>
        <v>13305</v>
      </c>
      <c r="N461" s="7"/>
      <c r="O461" s="7">
        <v>13305</v>
      </c>
      <c r="P461" s="8">
        <f>+Q461+R461</f>
        <v>13300</v>
      </c>
      <c r="Q461" s="7"/>
      <c r="R461" s="7">
        <v>13300</v>
      </c>
      <c r="S461" s="20">
        <f t="shared" si="164"/>
        <v>99.96242014280345</v>
      </c>
      <c r="T461" s="6" t="s">
        <v>102</v>
      </c>
      <c r="U461" s="34" t="s">
        <v>736</v>
      </c>
      <c r="V461" s="9"/>
    </row>
    <row r="462" spans="1:22" ht="18.75" outlineLevel="2">
      <c r="A462" s="34"/>
      <c r="B462" s="3"/>
      <c r="C462" s="35" t="s">
        <v>578</v>
      </c>
      <c r="D462" s="5"/>
      <c r="E462" s="5"/>
      <c r="F462" s="1"/>
      <c r="G462" s="6"/>
      <c r="H462" s="11"/>
      <c r="I462" s="11"/>
      <c r="J462" s="22">
        <f>SUBTOTAL(9,J461:J461)</f>
        <v>13596</v>
      </c>
      <c r="K462" s="22">
        <f aca="true" t="shared" si="191" ref="K462:R462">SUBTOTAL(9,K461:K461)</f>
        <v>290.9</v>
      </c>
      <c r="L462" s="22">
        <f t="shared" si="191"/>
        <v>7596</v>
      </c>
      <c r="M462" s="22">
        <f t="shared" si="191"/>
        <v>13305</v>
      </c>
      <c r="N462" s="22">
        <f t="shared" si="191"/>
        <v>0</v>
      </c>
      <c r="O462" s="22">
        <f t="shared" si="191"/>
        <v>13305</v>
      </c>
      <c r="P462" s="22">
        <f t="shared" si="191"/>
        <v>13300</v>
      </c>
      <c r="Q462" s="22">
        <f t="shared" si="191"/>
        <v>0</v>
      </c>
      <c r="R462" s="22">
        <f t="shared" si="191"/>
        <v>13300</v>
      </c>
      <c r="S462" s="23">
        <f t="shared" si="164"/>
        <v>99.96242014280345</v>
      </c>
      <c r="T462" s="6"/>
      <c r="U462" s="34"/>
      <c r="V462" s="9">
        <f>J462-M462</f>
        <v>291</v>
      </c>
    </row>
    <row r="463" spans="1:22" ht="18.75" outlineLevel="2">
      <c r="A463" s="34"/>
      <c r="B463" s="3">
        <v>3113</v>
      </c>
      <c r="C463" s="4">
        <v>4334</v>
      </c>
      <c r="D463" s="5">
        <v>6121</v>
      </c>
      <c r="E463" s="5"/>
      <c r="F463" s="1">
        <v>5600</v>
      </c>
      <c r="G463" s="6" t="s">
        <v>682</v>
      </c>
      <c r="H463" s="11" t="s">
        <v>643</v>
      </c>
      <c r="I463" s="11" t="s">
        <v>646</v>
      </c>
      <c r="J463" s="7">
        <v>45000</v>
      </c>
      <c r="K463" s="7">
        <v>244.6</v>
      </c>
      <c r="L463" s="7">
        <v>9000</v>
      </c>
      <c r="M463" s="8">
        <f>+N463+O463</f>
        <v>941</v>
      </c>
      <c r="N463" s="7">
        <v>941</v>
      </c>
      <c r="O463" s="7"/>
      <c r="P463" s="8">
        <f>+Q463+R463</f>
        <v>0</v>
      </c>
      <c r="Q463" s="7"/>
      <c r="R463" s="7"/>
      <c r="S463" s="20">
        <f t="shared" si="164"/>
        <v>0</v>
      </c>
      <c r="T463" s="6" t="s">
        <v>94</v>
      </c>
      <c r="U463" s="34"/>
      <c r="V463" s="9"/>
    </row>
    <row r="464" spans="1:22" ht="18.75" outlineLevel="3">
      <c r="A464" s="34"/>
      <c r="B464" s="3"/>
      <c r="C464" s="4">
        <v>4334</v>
      </c>
      <c r="D464" s="5">
        <v>6121</v>
      </c>
      <c r="E464" s="5">
        <v>42</v>
      </c>
      <c r="F464" s="1">
        <v>5600</v>
      </c>
      <c r="G464" s="6" t="s">
        <v>682</v>
      </c>
      <c r="H464" s="11"/>
      <c r="I464" s="11"/>
      <c r="J464" s="7"/>
      <c r="K464" s="7"/>
      <c r="L464" s="7"/>
      <c r="M464" s="8">
        <f>+N464+O464</f>
        <v>36582.89</v>
      </c>
      <c r="N464" s="7">
        <v>36582.89</v>
      </c>
      <c r="O464" s="7"/>
      <c r="P464" s="8">
        <f>+Q464+R464</f>
        <v>34914.6883</v>
      </c>
      <c r="Q464" s="7">
        <v>34914.6883</v>
      </c>
      <c r="R464" s="7"/>
      <c r="S464" s="20">
        <f t="shared" si="164"/>
        <v>95.43994009221251</v>
      </c>
      <c r="T464" s="6"/>
      <c r="U464" s="34" t="s">
        <v>736</v>
      </c>
      <c r="V464" s="9"/>
    </row>
    <row r="465" spans="1:22" ht="18.75" outlineLevel="3">
      <c r="A465" s="34"/>
      <c r="B465" s="3"/>
      <c r="C465" s="4">
        <v>4334</v>
      </c>
      <c r="D465" s="5">
        <v>6126</v>
      </c>
      <c r="E465" s="5">
        <v>42</v>
      </c>
      <c r="F465" s="1">
        <v>5600</v>
      </c>
      <c r="G465" s="6" t="s">
        <v>682</v>
      </c>
      <c r="H465" s="11"/>
      <c r="I465" s="11"/>
      <c r="J465" s="7"/>
      <c r="K465" s="7"/>
      <c r="L465" s="7"/>
      <c r="M465" s="8">
        <f>+N465+O465</f>
        <v>172.12</v>
      </c>
      <c r="N465" s="7">
        <v>172.12</v>
      </c>
      <c r="O465" s="7"/>
      <c r="P465" s="8">
        <f>+Q465+R465</f>
        <v>172.115</v>
      </c>
      <c r="Q465" s="7">
        <v>172.115</v>
      </c>
      <c r="R465" s="7"/>
      <c r="S465" s="20">
        <f t="shared" si="164"/>
        <v>99.99709504996514</v>
      </c>
      <c r="T465" s="6"/>
      <c r="U465" s="34"/>
      <c r="V465" s="9"/>
    </row>
    <row r="466" spans="1:22" ht="18.75" outlineLevel="2">
      <c r="A466" s="34"/>
      <c r="B466" s="3"/>
      <c r="C466" s="35" t="s">
        <v>579</v>
      </c>
      <c r="D466" s="5"/>
      <c r="E466" s="5"/>
      <c r="F466" s="1"/>
      <c r="G466" s="6"/>
      <c r="H466" s="11"/>
      <c r="I466" s="11"/>
      <c r="J466" s="22">
        <f>SUBTOTAL(9,J463:J465)</f>
        <v>45000</v>
      </c>
      <c r="K466" s="22">
        <f aca="true" t="shared" si="192" ref="K466:R466">SUBTOTAL(9,K463:K465)</f>
        <v>244.6</v>
      </c>
      <c r="L466" s="22">
        <f t="shared" si="192"/>
        <v>9000</v>
      </c>
      <c r="M466" s="22">
        <f t="shared" si="192"/>
        <v>37696.01</v>
      </c>
      <c r="N466" s="22">
        <f t="shared" si="192"/>
        <v>37696.01</v>
      </c>
      <c r="O466" s="22">
        <f t="shared" si="192"/>
        <v>0</v>
      </c>
      <c r="P466" s="22">
        <f t="shared" si="192"/>
        <v>35086.8033</v>
      </c>
      <c r="Q466" s="22">
        <f t="shared" si="192"/>
        <v>35086.8033</v>
      </c>
      <c r="R466" s="22">
        <f t="shared" si="192"/>
        <v>0</v>
      </c>
      <c r="S466" s="23">
        <f t="shared" si="164"/>
        <v>93.07829475851688</v>
      </c>
      <c r="T466" s="6"/>
      <c r="U466" s="34"/>
      <c r="V466" s="9">
        <f>J466-M466</f>
        <v>7303.989999999998</v>
      </c>
    </row>
    <row r="467" spans="1:22" ht="18.75" outlineLevel="3">
      <c r="A467" s="34" t="s">
        <v>799</v>
      </c>
      <c r="B467" s="3">
        <v>3113</v>
      </c>
      <c r="C467" s="4">
        <v>4338</v>
      </c>
      <c r="D467" s="5">
        <v>6121</v>
      </c>
      <c r="E467" s="5"/>
      <c r="F467" s="1">
        <v>5600</v>
      </c>
      <c r="G467" s="6" t="s">
        <v>728</v>
      </c>
      <c r="H467" s="11">
        <v>2002</v>
      </c>
      <c r="I467" s="11">
        <v>2003</v>
      </c>
      <c r="J467" s="7">
        <v>21697</v>
      </c>
      <c r="K467" s="7"/>
      <c r="L467" s="7">
        <v>9997</v>
      </c>
      <c r="M467" s="8">
        <f>+N467+O467</f>
        <v>113.61</v>
      </c>
      <c r="N467" s="7">
        <v>113.61</v>
      </c>
      <c r="O467" s="7"/>
      <c r="P467" s="8">
        <f>+Q467+R467</f>
        <v>1.55</v>
      </c>
      <c r="Q467" s="7">
        <v>1.55</v>
      </c>
      <c r="R467" s="7"/>
      <c r="S467" s="20">
        <f t="shared" si="164"/>
        <v>1.3643165214329724</v>
      </c>
      <c r="T467" s="6" t="s">
        <v>94</v>
      </c>
      <c r="U467" s="34" t="s">
        <v>736</v>
      </c>
      <c r="V467" s="9"/>
    </row>
    <row r="468" spans="1:22" ht="18.75" outlineLevel="3">
      <c r="A468" s="34"/>
      <c r="B468" s="3"/>
      <c r="C468" s="4">
        <v>4338</v>
      </c>
      <c r="D468" s="5">
        <v>6126</v>
      </c>
      <c r="E468" s="5"/>
      <c r="F468" s="1">
        <v>5600</v>
      </c>
      <c r="G468" s="6" t="s">
        <v>728</v>
      </c>
      <c r="H468" s="11"/>
      <c r="I468" s="11"/>
      <c r="J468" s="7">
        <v>0</v>
      </c>
      <c r="K468" s="7"/>
      <c r="L468" s="7">
        <v>3</v>
      </c>
      <c r="M468" s="8">
        <f>+N468+O468</f>
        <v>286.4</v>
      </c>
      <c r="N468" s="7">
        <v>286.4</v>
      </c>
      <c r="O468" s="7"/>
      <c r="P468" s="8">
        <f>+Q468+R468</f>
        <v>283.395</v>
      </c>
      <c r="Q468" s="7">
        <v>283.395</v>
      </c>
      <c r="R468" s="7"/>
      <c r="S468" s="20">
        <f t="shared" si="164"/>
        <v>98.95076815642459</v>
      </c>
      <c r="T468" s="6"/>
      <c r="U468" s="34"/>
      <c r="V468" s="9"/>
    </row>
    <row r="469" spans="1:22" ht="18.75" outlineLevel="2">
      <c r="A469" s="34"/>
      <c r="B469" s="3"/>
      <c r="C469" s="35" t="s">
        <v>580</v>
      </c>
      <c r="D469" s="5"/>
      <c r="E469" s="5"/>
      <c r="F469" s="1"/>
      <c r="G469" s="6"/>
      <c r="H469" s="11"/>
      <c r="I469" s="11"/>
      <c r="J469" s="22">
        <f>SUBTOTAL(9,J467:J468)</f>
        <v>21697</v>
      </c>
      <c r="K469" s="22">
        <f aca="true" t="shared" si="193" ref="K469:R469">SUBTOTAL(9,K467:K468)</f>
        <v>0</v>
      </c>
      <c r="L469" s="22">
        <f t="shared" si="193"/>
        <v>10000</v>
      </c>
      <c r="M469" s="22">
        <f t="shared" si="193"/>
        <v>400.01</v>
      </c>
      <c r="N469" s="22">
        <f t="shared" si="193"/>
        <v>400.01</v>
      </c>
      <c r="O469" s="22">
        <f t="shared" si="193"/>
        <v>0</v>
      </c>
      <c r="P469" s="22">
        <f t="shared" si="193"/>
        <v>284.945</v>
      </c>
      <c r="Q469" s="22">
        <f t="shared" si="193"/>
        <v>284.945</v>
      </c>
      <c r="R469" s="22">
        <f t="shared" si="193"/>
        <v>0</v>
      </c>
      <c r="S469" s="23">
        <f t="shared" si="164"/>
        <v>71.23446913827154</v>
      </c>
      <c r="T469" s="6"/>
      <c r="U469" s="34"/>
      <c r="V469" s="9">
        <f>J469-M469</f>
        <v>21296.99</v>
      </c>
    </row>
    <row r="470" spans="1:22" ht="18.75" outlineLevel="3">
      <c r="A470" s="34"/>
      <c r="B470" s="3">
        <v>3113</v>
      </c>
      <c r="C470" s="4">
        <v>4396</v>
      </c>
      <c r="D470" s="5">
        <v>6121</v>
      </c>
      <c r="E470" s="5"/>
      <c r="F470" s="1">
        <v>5600</v>
      </c>
      <c r="G470" s="6" t="s">
        <v>152</v>
      </c>
      <c r="H470" s="11">
        <v>2002</v>
      </c>
      <c r="I470" s="11">
        <v>2002</v>
      </c>
      <c r="J470" s="7">
        <v>5000</v>
      </c>
      <c r="K470" s="7"/>
      <c r="L470" s="7"/>
      <c r="M470" s="8">
        <f>+N470+O470</f>
        <v>5000</v>
      </c>
      <c r="N470" s="7"/>
      <c r="O470" s="7">
        <v>5000</v>
      </c>
      <c r="P470" s="8">
        <f>+Q470+R470</f>
        <v>5000</v>
      </c>
      <c r="Q470" s="7"/>
      <c r="R470" s="7">
        <v>5000</v>
      </c>
      <c r="S470" s="20">
        <f t="shared" si="164"/>
        <v>100</v>
      </c>
      <c r="T470" s="6" t="s">
        <v>379</v>
      </c>
      <c r="U470" s="34"/>
      <c r="V470" s="9"/>
    </row>
    <row r="471" spans="1:22" ht="18.75" outlineLevel="2">
      <c r="A471" s="34"/>
      <c r="B471" s="3"/>
      <c r="C471" s="35" t="s">
        <v>153</v>
      </c>
      <c r="D471" s="5"/>
      <c r="E471" s="5"/>
      <c r="F471" s="1"/>
      <c r="G471" s="6"/>
      <c r="H471" s="11"/>
      <c r="I471" s="11"/>
      <c r="J471" s="22">
        <f>SUBTOTAL(9,J470:J470)</f>
        <v>5000</v>
      </c>
      <c r="K471" s="22">
        <f aca="true" t="shared" si="194" ref="K471:R471">SUBTOTAL(9,K470:K470)</f>
        <v>0</v>
      </c>
      <c r="L471" s="22">
        <f t="shared" si="194"/>
        <v>0</v>
      </c>
      <c r="M471" s="22">
        <f t="shared" si="194"/>
        <v>5000</v>
      </c>
      <c r="N471" s="22">
        <f t="shared" si="194"/>
        <v>0</v>
      </c>
      <c r="O471" s="22">
        <f t="shared" si="194"/>
        <v>5000</v>
      </c>
      <c r="P471" s="22">
        <f t="shared" si="194"/>
        <v>5000</v>
      </c>
      <c r="Q471" s="22">
        <f t="shared" si="194"/>
        <v>0</v>
      </c>
      <c r="R471" s="22">
        <f t="shared" si="194"/>
        <v>5000</v>
      </c>
      <c r="S471" s="23">
        <f t="shared" si="164"/>
        <v>100</v>
      </c>
      <c r="T471" s="6"/>
      <c r="U471" s="34"/>
      <c r="V471" s="9">
        <f>J471-M471</f>
        <v>0</v>
      </c>
    </row>
    <row r="472" spans="1:22" ht="18.75" outlineLevel="1">
      <c r="A472" s="34"/>
      <c r="B472" s="42" t="s">
        <v>801</v>
      </c>
      <c r="C472" s="4"/>
      <c r="D472" s="5"/>
      <c r="E472" s="5"/>
      <c r="F472" s="1"/>
      <c r="G472" s="6"/>
      <c r="H472" s="11"/>
      <c r="I472" s="11"/>
      <c r="J472" s="22">
        <f>SUBTOTAL(9,J447:J470)</f>
        <v>460375</v>
      </c>
      <c r="K472" s="22">
        <f aca="true" t="shared" si="195" ref="K472:R472">SUBTOTAL(9,K447:K470)</f>
        <v>164295.19999999998</v>
      </c>
      <c r="L472" s="22">
        <f t="shared" si="195"/>
        <v>132464</v>
      </c>
      <c r="M472" s="22">
        <f t="shared" si="195"/>
        <v>154383.02</v>
      </c>
      <c r="N472" s="22">
        <f t="shared" si="195"/>
        <v>96648.01999999999</v>
      </c>
      <c r="O472" s="22">
        <f>SUBTOTAL(9,O447:O470)</f>
        <v>57735</v>
      </c>
      <c r="P472" s="22">
        <f t="shared" si="195"/>
        <v>135970.12168000004</v>
      </c>
      <c r="Q472" s="22">
        <f t="shared" si="195"/>
        <v>85507.12168000001</v>
      </c>
      <c r="R472" s="22">
        <f t="shared" si="195"/>
        <v>50463</v>
      </c>
      <c r="S472" s="23">
        <f t="shared" si="164"/>
        <v>88.07323608516018</v>
      </c>
      <c r="T472" s="6"/>
      <c r="U472" s="34"/>
      <c r="V472" s="9">
        <f>J472-M472</f>
        <v>305991.98</v>
      </c>
    </row>
    <row r="473" spans="1:22" ht="18.75" outlineLevel="3">
      <c r="A473" s="36"/>
      <c r="B473" s="3">
        <v>3141</v>
      </c>
      <c r="C473" s="4">
        <v>4335</v>
      </c>
      <c r="D473" s="5">
        <v>6121</v>
      </c>
      <c r="E473" s="5"/>
      <c r="F473" s="1">
        <v>5600</v>
      </c>
      <c r="G473" s="6" t="s">
        <v>683</v>
      </c>
      <c r="H473" s="11" t="s">
        <v>643</v>
      </c>
      <c r="I473" s="11" t="s">
        <v>642</v>
      </c>
      <c r="J473" s="7">
        <v>8819</v>
      </c>
      <c r="K473" s="7">
        <v>203.8</v>
      </c>
      <c r="L473" s="7">
        <v>8619</v>
      </c>
      <c r="M473" s="8">
        <f>+N473+O473</f>
        <v>8619</v>
      </c>
      <c r="N473" s="7">
        <v>8619</v>
      </c>
      <c r="O473" s="7"/>
      <c r="P473" s="8">
        <f>+Q473+R473</f>
        <v>7478.5005</v>
      </c>
      <c r="Q473" s="7">
        <v>7478.5005</v>
      </c>
      <c r="R473" s="7"/>
      <c r="S473" s="20">
        <f t="shared" si="164"/>
        <v>86.76761225200138</v>
      </c>
      <c r="T473" s="6" t="s">
        <v>94</v>
      </c>
      <c r="U473" s="34" t="s">
        <v>736</v>
      </c>
      <c r="V473" s="9"/>
    </row>
    <row r="474" spans="1:22" ht="18.75" outlineLevel="2">
      <c r="A474" s="36"/>
      <c r="B474" s="3"/>
      <c r="C474" s="35" t="s">
        <v>581</v>
      </c>
      <c r="D474" s="5"/>
      <c r="E474" s="5"/>
      <c r="F474" s="1"/>
      <c r="G474" s="6"/>
      <c r="H474" s="11"/>
      <c r="I474" s="11"/>
      <c r="J474" s="22">
        <f>SUBTOTAL(9,J473:J473)</f>
        <v>8819</v>
      </c>
      <c r="K474" s="22">
        <f aca="true" t="shared" si="196" ref="K474:R474">SUBTOTAL(9,K473:K473)</f>
        <v>203.8</v>
      </c>
      <c r="L474" s="22">
        <f t="shared" si="196"/>
        <v>8619</v>
      </c>
      <c r="M474" s="22">
        <f t="shared" si="196"/>
        <v>8619</v>
      </c>
      <c r="N474" s="22">
        <f t="shared" si="196"/>
        <v>8619</v>
      </c>
      <c r="O474" s="22">
        <f t="shared" si="196"/>
        <v>0</v>
      </c>
      <c r="P474" s="22">
        <f t="shared" si="196"/>
        <v>7478.5005</v>
      </c>
      <c r="Q474" s="22">
        <f t="shared" si="196"/>
        <v>7478.5005</v>
      </c>
      <c r="R474" s="22">
        <f t="shared" si="196"/>
        <v>0</v>
      </c>
      <c r="S474" s="23">
        <f t="shared" si="164"/>
        <v>86.76761225200138</v>
      </c>
      <c r="T474" s="6"/>
      <c r="U474" s="34"/>
      <c r="V474" s="9">
        <f>J474-M474</f>
        <v>200</v>
      </c>
    </row>
    <row r="475" spans="1:22" ht="18.75" outlineLevel="3">
      <c r="A475" s="36"/>
      <c r="B475" s="3">
        <v>3141</v>
      </c>
      <c r="C475" s="4">
        <v>4336</v>
      </c>
      <c r="D475" s="5">
        <v>6121</v>
      </c>
      <c r="E475" s="5"/>
      <c r="F475" s="1">
        <v>5600</v>
      </c>
      <c r="G475" s="6" t="s">
        <v>684</v>
      </c>
      <c r="H475" s="11" t="s">
        <v>643</v>
      </c>
      <c r="I475" s="11" t="s">
        <v>642</v>
      </c>
      <c r="J475" s="7">
        <v>15200</v>
      </c>
      <c r="K475" s="7">
        <v>185</v>
      </c>
      <c r="L475" s="7">
        <v>9200</v>
      </c>
      <c r="M475" s="8">
        <f>+N475+O475</f>
        <v>15015</v>
      </c>
      <c r="N475" s="7"/>
      <c r="O475" s="7">
        <v>15015</v>
      </c>
      <c r="P475" s="8">
        <f>+Q475+R475</f>
        <v>14900</v>
      </c>
      <c r="Q475" s="7"/>
      <c r="R475" s="7">
        <v>14900</v>
      </c>
      <c r="S475" s="20">
        <f t="shared" si="164"/>
        <v>99.23409923409923</v>
      </c>
      <c r="T475" s="6" t="s">
        <v>107</v>
      </c>
      <c r="U475" s="34" t="s">
        <v>736</v>
      </c>
      <c r="V475" s="9"/>
    </row>
    <row r="476" spans="1:22" ht="18.75" outlineLevel="2">
      <c r="A476" s="36"/>
      <c r="B476" s="3"/>
      <c r="C476" s="35" t="s">
        <v>582</v>
      </c>
      <c r="D476" s="5"/>
      <c r="E476" s="5"/>
      <c r="F476" s="1"/>
      <c r="G476" s="6"/>
      <c r="H476" s="11"/>
      <c r="I476" s="11"/>
      <c r="J476" s="22">
        <f>SUBTOTAL(9,J475:J475)</f>
        <v>15200</v>
      </c>
      <c r="K476" s="22">
        <f aca="true" t="shared" si="197" ref="K476:R476">SUBTOTAL(9,K475:K475)</f>
        <v>185</v>
      </c>
      <c r="L476" s="22">
        <f t="shared" si="197"/>
        <v>9200</v>
      </c>
      <c r="M476" s="22">
        <f t="shared" si="197"/>
        <v>15015</v>
      </c>
      <c r="N476" s="22">
        <f t="shared" si="197"/>
        <v>0</v>
      </c>
      <c r="O476" s="22">
        <f t="shared" si="197"/>
        <v>15015</v>
      </c>
      <c r="P476" s="22">
        <f t="shared" si="197"/>
        <v>14900</v>
      </c>
      <c r="Q476" s="22">
        <f t="shared" si="197"/>
        <v>0</v>
      </c>
      <c r="R476" s="22">
        <f t="shared" si="197"/>
        <v>14900</v>
      </c>
      <c r="S476" s="23">
        <f t="shared" si="164"/>
        <v>99.23409923409923</v>
      </c>
      <c r="T476" s="6"/>
      <c r="U476" s="34"/>
      <c r="V476" s="9">
        <f>J476-M476</f>
        <v>185</v>
      </c>
    </row>
    <row r="477" spans="1:22" ht="18.75" outlineLevel="3">
      <c r="A477" s="34" t="s">
        <v>799</v>
      </c>
      <c r="B477" s="3">
        <v>3141</v>
      </c>
      <c r="C477" s="4">
        <v>4339</v>
      </c>
      <c r="D477" s="5">
        <v>6121</v>
      </c>
      <c r="E477" s="5"/>
      <c r="F477" s="1">
        <v>5600</v>
      </c>
      <c r="G477" s="6" t="s">
        <v>727</v>
      </c>
      <c r="H477" s="11">
        <v>2002</v>
      </c>
      <c r="I477" s="11">
        <v>2003</v>
      </c>
      <c r="J477" s="7">
        <v>14639</v>
      </c>
      <c r="K477" s="7"/>
      <c r="L477" s="7">
        <v>7999</v>
      </c>
      <c r="M477" s="8">
        <f>+N477+O477</f>
        <v>3344.35</v>
      </c>
      <c r="N477" s="7">
        <v>3344.35</v>
      </c>
      <c r="O477" s="7"/>
      <c r="P477" s="8">
        <f>+Q477+R477</f>
        <v>3303.1</v>
      </c>
      <c r="Q477" s="7">
        <v>3303.1</v>
      </c>
      <c r="R477" s="7"/>
      <c r="S477" s="20">
        <f t="shared" si="164"/>
        <v>98.76657646478388</v>
      </c>
      <c r="T477" s="6" t="s">
        <v>94</v>
      </c>
      <c r="U477" s="34" t="s">
        <v>736</v>
      </c>
      <c r="V477" s="9"/>
    </row>
    <row r="478" spans="1:22" ht="18.75" outlineLevel="3">
      <c r="A478" s="34"/>
      <c r="B478" s="3"/>
      <c r="C478" s="4">
        <v>4339</v>
      </c>
      <c r="D478" s="5">
        <v>6126</v>
      </c>
      <c r="E478" s="5"/>
      <c r="F478" s="1">
        <v>5600</v>
      </c>
      <c r="G478" s="6" t="s">
        <v>727</v>
      </c>
      <c r="H478" s="11"/>
      <c r="I478" s="11"/>
      <c r="J478" s="7">
        <v>0</v>
      </c>
      <c r="K478" s="7"/>
      <c r="L478" s="7">
        <v>1</v>
      </c>
      <c r="M478" s="8">
        <f>+N478+O478</f>
        <v>155.65</v>
      </c>
      <c r="N478" s="7">
        <v>155.65</v>
      </c>
      <c r="O478" s="7"/>
      <c r="P478" s="8">
        <f>+Q478+R478</f>
        <v>148.701</v>
      </c>
      <c r="Q478" s="7">
        <v>148.701</v>
      </c>
      <c r="R478" s="7"/>
      <c r="S478" s="20">
        <f t="shared" si="164"/>
        <v>95.53549630581432</v>
      </c>
      <c r="T478" s="6"/>
      <c r="U478" s="34"/>
      <c r="V478" s="9"/>
    </row>
    <row r="479" spans="1:22" ht="18.75" outlineLevel="2">
      <c r="A479" s="34"/>
      <c r="B479" s="3"/>
      <c r="C479" s="35" t="s">
        <v>583</v>
      </c>
      <c r="D479" s="5"/>
      <c r="E479" s="5"/>
      <c r="F479" s="1"/>
      <c r="G479" s="6"/>
      <c r="H479" s="11"/>
      <c r="I479" s="11"/>
      <c r="J479" s="22">
        <f>SUBTOTAL(9,J477:J478)</f>
        <v>14639</v>
      </c>
      <c r="K479" s="22">
        <f aca="true" t="shared" si="198" ref="K479:R479">SUBTOTAL(9,K477:K478)</f>
        <v>0</v>
      </c>
      <c r="L479" s="22">
        <f t="shared" si="198"/>
        <v>8000</v>
      </c>
      <c r="M479" s="22">
        <f t="shared" si="198"/>
        <v>3500</v>
      </c>
      <c r="N479" s="22">
        <f t="shared" si="198"/>
        <v>3500</v>
      </c>
      <c r="O479" s="22">
        <f t="shared" si="198"/>
        <v>0</v>
      </c>
      <c r="P479" s="22">
        <f t="shared" si="198"/>
        <v>3451.801</v>
      </c>
      <c r="Q479" s="22">
        <f t="shared" si="198"/>
        <v>3451.801</v>
      </c>
      <c r="R479" s="22">
        <f t="shared" si="198"/>
        <v>0</v>
      </c>
      <c r="S479" s="23">
        <f aca="true" t="shared" si="199" ref="S479:S542">IF(M479=0,0,(P479/M479*100))</f>
        <v>98.62288571428572</v>
      </c>
      <c r="T479" s="6"/>
      <c r="U479" s="34"/>
      <c r="V479" s="9">
        <f>J479-M479</f>
        <v>11139</v>
      </c>
    </row>
    <row r="480" spans="1:22" ht="18.75" outlineLevel="1">
      <c r="A480" s="34"/>
      <c r="B480" s="42" t="s">
        <v>802</v>
      </c>
      <c r="C480" s="4"/>
      <c r="D480" s="5"/>
      <c r="E480" s="5"/>
      <c r="F480" s="1"/>
      <c r="G480" s="6"/>
      <c r="H480" s="11"/>
      <c r="I480" s="11"/>
      <c r="J480" s="22">
        <f>SUBTOTAL(9,J473:J478)</f>
        <v>38658</v>
      </c>
      <c r="K480" s="22">
        <f aca="true" t="shared" si="200" ref="K480:R480">SUBTOTAL(9,K473:K478)</f>
        <v>388.8</v>
      </c>
      <c r="L480" s="22">
        <f t="shared" si="200"/>
        <v>25819</v>
      </c>
      <c r="M480" s="22">
        <f t="shared" si="200"/>
        <v>27134</v>
      </c>
      <c r="N480" s="22">
        <f t="shared" si="200"/>
        <v>12119</v>
      </c>
      <c r="O480" s="22">
        <f t="shared" si="200"/>
        <v>15015</v>
      </c>
      <c r="P480" s="22">
        <f t="shared" si="200"/>
        <v>25830.3015</v>
      </c>
      <c r="Q480" s="22">
        <f t="shared" si="200"/>
        <v>10930.3015</v>
      </c>
      <c r="R480" s="22">
        <f t="shared" si="200"/>
        <v>14900</v>
      </c>
      <c r="S480" s="23">
        <f t="shared" si="199"/>
        <v>95.19533242426476</v>
      </c>
      <c r="T480" s="6"/>
      <c r="U480" s="34"/>
      <c r="V480" s="9">
        <f>J480-M480</f>
        <v>11524</v>
      </c>
    </row>
    <row r="481" spans="1:22" ht="18.75" outlineLevel="3">
      <c r="A481" s="34" t="s">
        <v>799</v>
      </c>
      <c r="B481" s="3">
        <v>3149</v>
      </c>
      <c r="C481" s="4">
        <v>3498</v>
      </c>
      <c r="D481" s="5">
        <v>6121</v>
      </c>
      <c r="E481" s="5"/>
      <c r="F481" s="3">
        <v>5600</v>
      </c>
      <c r="G481" s="6" t="s">
        <v>584</v>
      </c>
      <c r="H481" s="11">
        <v>2002</v>
      </c>
      <c r="I481" s="11">
        <v>2002</v>
      </c>
      <c r="J481" s="7">
        <v>5000</v>
      </c>
      <c r="K481" s="7"/>
      <c r="L481" s="7">
        <v>5000</v>
      </c>
      <c r="M481" s="8">
        <f>+N481+O481</f>
        <v>5000</v>
      </c>
      <c r="N481" s="7">
        <v>5000</v>
      </c>
      <c r="O481" s="7"/>
      <c r="P481" s="8">
        <f>+Q481+R481</f>
        <v>5000</v>
      </c>
      <c r="Q481" s="7">
        <v>5000</v>
      </c>
      <c r="R481" s="7"/>
      <c r="S481" s="20">
        <f t="shared" si="199"/>
        <v>100</v>
      </c>
      <c r="T481" s="6" t="s">
        <v>108</v>
      </c>
      <c r="U481" s="34" t="s">
        <v>736</v>
      </c>
      <c r="V481" s="9"/>
    </row>
    <row r="482" spans="1:22" ht="18.75" outlineLevel="2">
      <c r="A482" s="34"/>
      <c r="B482" s="3"/>
      <c r="C482" s="35" t="s">
        <v>179</v>
      </c>
      <c r="D482" s="5"/>
      <c r="E482" s="5"/>
      <c r="F482" s="3"/>
      <c r="G482" s="6"/>
      <c r="H482" s="11"/>
      <c r="I482" s="11"/>
      <c r="J482" s="22">
        <f>SUBTOTAL(9,J481:J481)</f>
        <v>5000</v>
      </c>
      <c r="K482" s="22">
        <f aca="true" t="shared" si="201" ref="K482:R482">SUBTOTAL(9,K481:K481)</f>
        <v>0</v>
      </c>
      <c r="L482" s="22">
        <f t="shared" si="201"/>
        <v>5000</v>
      </c>
      <c r="M482" s="22">
        <f t="shared" si="201"/>
        <v>5000</v>
      </c>
      <c r="N482" s="22">
        <f t="shared" si="201"/>
        <v>5000</v>
      </c>
      <c r="O482" s="22">
        <f t="shared" si="201"/>
        <v>0</v>
      </c>
      <c r="P482" s="22">
        <f t="shared" si="201"/>
        <v>5000</v>
      </c>
      <c r="Q482" s="22">
        <f t="shared" si="201"/>
        <v>5000</v>
      </c>
      <c r="R482" s="22">
        <f t="shared" si="201"/>
        <v>0</v>
      </c>
      <c r="S482" s="23">
        <f t="shared" si="199"/>
        <v>100</v>
      </c>
      <c r="T482" s="6"/>
      <c r="U482" s="34"/>
      <c r="V482" s="9">
        <f>J482-M482</f>
        <v>0</v>
      </c>
    </row>
    <row r="483" spans="1:22" ht="18.75" outlineLevel="1">
      <c r="A483" s="34"/>
      <c r="B483" s="42" t="s">
        <v>444</v>
      </c>
      <c r="C483" s="4"/>
      <c r="D483" s="5"/>
      <c r="E483" s="5"/>
      <c r="F483" s="3"/>
      <c r="G483" s="6"/>
      <c r="H483" s="11"/>
      <c r="I483" s="11"/>
      <c r="J483" s="22">
        <f>SUBTOTAL(9,J481:J481)</f>
        <v>5000</v>
      </c>
      <c r="K483" s="22">
        <f aca="true" t="shared" si="202" ref="K483:R483">SUBTOTAL(9,K481:K481)</f>
        <v>0</v>
      </c>
      <c r="L483" s="22">
        <f t="shared" si="202"/>
        <v>5000</v>
      </c>
      <c r="M483" s="22">
        <f t="shared" si="202"/>
        <v>5000</v>
      </c>
      <c r="N483" s="22">
        <f t="shared" si="202"/>
        <v>5000</v>
      </c>
      <c r="O483" s="22">
        <f t="shared" si="202"/>
        <v>0</v>
      </c>
      <c r="P483" s="22">
        <f t="shared" si="202"/>
        <v>5000</v>
      </c>
      <c r="Q483" s="22">
        <f t="shared" si="202"/>
        <v>5000</v>
      </c>
      <c r="R483" s="22">
        <f t="shared" si="202"/>
        <v>0</v>
      </c>
      <c r="S483" s="23">
        <f t="shared" si="199"/>
        <v>100</v>
      </c>
      <c r="T483" s="6"/>
      <c r="U483" s="34"/>
      <c r="V483" s="9">
        <f>J483-M483</f>
        <v>0</v>
      </c>
    </row>
    <row r="484" spans="1:22" ht="18.75" outlineLevel="1">
      <c r="A484" s="34"/>
      <c r="B484" s="3">
        <v>3311</v>
      </c>
      <c r="C484" s="4">
        <v>9123</v>
      </c>
      <c r="D484" s="13">
        <v>6351</v>
      </c>
      <c r="E484" s="13">
        <v>34515</v>
      </c>
      <c r="F484" s="1">
        <v>7300</v>
      </c>
      <c r="G484" s="6" t="s">
        <v>796</v>
      </c>
      <c r="H484" s="11">
        <v>2002</v>
      </c>
      <c r="I484" s="11">
        <v>2002</v>
      </c>
      <c r="J484" s="7">
        <v>95400</v>
      </c>
      <c r="K484" s="7"/>
      <c r="L484" s="7"/>
      <c r="M484" s="8">
        <f>+N484+O484</f>
        <v>95400</v>
      </c>
      <c r="N484" s="7">
        <v>95400</v>
      </c>
      <c r="O484" s="7"/>
      <c r="P484" s="8">
        <f>+Q484+R484</f>
        <v>95400</v>
      </c>
      <c r="Q484" s="7">
        <v>95400</v>
      </c>
      <c r="R484" s="7"/>
      <c r="S484" s="20">
        <f t="shared" si="199"/>
        <v>100</v>
      </c>
      <c r="T484" s="6" t="s">
        <v>165</v>
      </c>
      <c r="U484" s="34"/>
      <c r="V484" s="9"/>
    </row>
    <row r="485" spans="1:22" ht="18.75" outlineLevel="1">
      <c r="A485" s="34"/>
      <c r="B485" s="3"/>
      <c r="C485" s="35" t="s">
        <v>293</v>
      </c>
      <c r="D485" s="13"/>
      <c r="E485" s="13"/>
      <c r="F485" s="1"/>
      <c r="G485" s="57"/>
      <c r="H485" s="11"/>
      <c r="I485" s="11"/>
      <c r="J485" s="22">
        <f>SUBTOTAL(9,J484:J484)</f>
        <v>95400</v>
      </c>
      <c r="K485" s="22">
        <f aca="true" t="shared" si="203" ref="K485:R485">SUBTOTAL(9,K484:K484)</f>
        <v>0</v>
      </c>
      <c r="L485" s="22">
        <f t="shared" si="203"/>
        <v>0</v>
      </c>
      <c r="M485" s="22">
        <f t="shared" si="203"/>
        <v>95400</v>
      </c>
      <c r="N485" s="22">
        <f t="shared" si="203"/>
        <v>95400</v>
      </c>
      <c r="O485" s="22">
        <f t="shared" si="203"/>
        <v>0</v>
      </c>
      <c r="P485" s="22">
        <f t="shared" si="203"/>
        <v>95400</v>
      </c>
      <c r="Q485" s="22">
        <f t="shared" si="203"/>
        <v>95400</v>
      </c>
      <c r="R485" s="22">
        <f t="shared" si="203"/>
        <v>0</v>
      </c>
      <c r="S485" s="23">
        <f t="shared" si="199"/>
        <v>100</v>
      </c>
      <c r="T485" s="6"/>
      <c r="U485" s="34"/>
      <c r="V485" s="9">
        <f>J485-M485</f>
        <v>0</v>
      </c>
    </row>
    <row r="486" spans="1:22" ht="18.75" outlineLevel="3">
      <c r="A486" s="34"/>
      <c r="B486" s="3">
        <v>3311</v>
      </c>
      <c r="C486" s="4">
        <v>30069121</v>
      </c>
      <c r="D486" s="13">
        <v>6351</v>
      </c>
      <c r="E486" s="13"/>
      <c r="F486" s="1">
        <v>7300</v>
      </c>
      <c r="G486" s="6" t="s">
        <v>410</v>
      </c>
      <c r="H486" s="11">
        <v>2002</v>
      </c>
      <c r="I486" s="11">
        <v>2002</v>
      </c>
      <c r="J486" s="7">
        <v>10605</v>
      </c>
      <c r="K486" s="7"/>
      <c r="L486" s="14">
        <v>42405</v>
      </c>
      <c r="M486" s="8">
        <f>+N486+O486</f>
        <v>10605</v>
      </c>
      <c r="N486" s="14">
        <v>10605</v>
      </c>
      <c r="O486" s="8"/>
      <c r="P486" s="8">
        <f>+Q486+R486</f>
        <v>10605</v>
      </c>
      <c r="Q486" s="8">
        <v>10605</v>
      </c>
      <c r="R486" s="8"/>
      <c r="S486" s="20">
        <f t="shared" si="199"/>
        <v>100</v>
      </c>
      <c r="T486" s="15" t="s">
        <v>163</v>
      </c>
      <c r="U486" s="34" t="s">
        <v>736</v>
      </c>
      <c r="V486" s="9"/>
    </row>
    <row r="487" spans="1:22" ht="18.75" outlineLevel="2">
      <c r="A487" s="34"/>
      <c r="B487" s="3"/>
      <c r="C487" s="35" t="s">
        <v>411</v>
      </c>
      <c r="D487" s="13"/>
      <c r="E487" s="13"/>
      <c r="F487" s="1"/>
      <c r="G487" s="57"/>
      <c r="H487" s="11"/>
      <c r="I487" s="11"/>
      <c r="J487" s="22">
        <f>SUBTOTAL(9,J486:J486)</f>
        <v>10605</v>
      </c>
      <c r="K487" s="22">
        <f aca="true" t="shared" si="204" ref="K487:R487">SUBTOTAL(9,K486:K486)</f>
        <v>0</v>
      </c>
      <c r="L487" s="22">
        <f t="shared" si="204"/>
        <v>42405</v>
      </c>
      <c r="M487" s="22">
        <f t="shared" si="204"/>
        <v>10605</v>
      </c>
      <c r="N487" s="22">
        <f t="shared" si="204"/>
        <v>10605</v>
      </c>
      <c r="O487" s="22">
        <f t="shared" si="204"/>
        <v>0</v>
      </c>
      <c r="P487" s="22">
        <f t="shared" si="204"/>
        <v>10605</v>
      </c>
      <c r="Q487" s="22">
        <f t="shared" si="204"/>
        <v>10605</v>
      </c>
      <c r="R487" s="22">
        <f t="shared" si="204"/>
        <v>0</v>
      </c>
      <c r="S487" s="23">
        <f t="shared" si="199"/>
        <v>100</v>
      </c>
      <c r="T487" s="15"/>
      <c r="U487" s="34"/>
      <c r="V487" s="9">
        <f>J487-M487</f>
        <v>0</v>
      </c>
    </row>
    <row r="488" spans="1:22" ht="18.75" outlineLevel="3">
      <c r="A488" s="58"/>
      <c r="B488" s="3">
        <v>3311</v>
      </c>
      <c r="C488" s="4">
        <v>30069122</v>
      </c>
      <c r="D488" s="13">
        <v>6351</v>
      </c>
      <c r="E488" s="13"/>
      <c r="F488" s="1">
        <v>7300</v>
      </c>
      <c r="G488" s="6" t="s">
        <v>414</v>
      </c>
      <c r="H488" s="11">
        <v>2002</v>
      </c>
      <c r="I488" s="11">
        <v>2002</v>
      </c>
      <c r="J488" s="7">
        <v>850</v>
      </c>
      <c r="K488" s="16"/>
      <c r="L488" s="14">
        <v>850</v>
      </c>
      <c r="M488" s="8">
        <f>+N488+O488</f>
        <v>850</v>
      </c>
      <c r="N488" s="14">
        <v>850</v>
      </c>
      <c r="O488" s="8"/>
      <c r="P488" s="8">
        <f>+Q488+R488</f>
        <v>850</v>
      </c>
      <c r="Q488" s="8">
        <v>850</v>
      </c>
      <c r="R488" s="8"/>
      <c r="S488" s="20">
        <f t="shared" si="199"/>
        <v>100</v>
      </c>
      <c r="T488" s="15" t="s">
        <v>164</v>
      </c>
      <c r="U488" s="34" t="s">
        <v>736</v>
      </c>
      <c r="V488" s="9"/>
    </row>
    <row r="489" spans="1:22" ht="18.75" outlineLevel="2">
      <c r="A489" s="58"/>
      <c r="B489" s="3"/>
      <c r="C489" s="35" t="s">
        <v>415</v>
      </c>
      <c r="D489" s="13"/>
      <c r="E489" s="13"/>
      <c r="F489" s="1"/>
      <c r="G489" s="17"/>
      <c r="H489" s="11"/>
      <c r="I489" s="11"/>
      <c r="J489" s="22">
        <f>SUBTOTAL(9,J488:J488)</f>
        <v>850</v>
      </c>
      <c r="K489" s="22">
        <f aca="true" t="shared" si="205" ref="K489:R489">SUBTOTAL(9,K488:K488)</f>
        <v>0</v>
      </c>
      <c r="L489" s="22">
        <f t="shared" si="205"/>
        <v>850</v>
      </c>
      <c r="M489" s="22">
        <f t="shared" si="205"/>
        <v>850</v>
      </c>
      <c r="N489" s="22">
        <f t="shared" si="205"/>
        <v>850</v>
      </c>
      <c r="O489" s="22">
        <f t="shared" si="205"/>
        <v>0</v>
      </c>
      <c r="P489" s="22">
        <f t="shared" si="205"/>
        <v>850</v>
      </c>
      <c r="Q489" s="22">
        <f t="shared" si="205"/>
        <v>850</v>
      </c>
      <c r="R489" s="22">
        <f t="shared" si="205"/>
        <v>0</v>
      </c>
      <c r="S489" s="23">
        <f t="shared" si="199"/>
        <v>100</v>
      </c>
      <c r="T489" s="15"/>
      <c r="U489" s="34"/>
      <c r="V489" s="9">
        <f>J489-M489</f>
        <v>0</v>
      </c>
    </row>
    <row r="490" spans="1:22" ht="18.75" outlineLevel="3">
      <c r="A490" s="58"/>
      <c r="B490" s="3">
        <v>3311</v>
      </c>
      <c r="C490" s="4">
        <v>30069123</v>
      </c>
      <c r="D490" s="13">
        <v>6351</v>
      </c>
      <c r="E490" s="13"/>
      <c r="F490" s="1">
        <v>7300</v>
      </c>
      <c r="G490" s="6" t="s">
        <v>412</v>
      </c>
      <c r="H490" s="11">
        <v>2002</v>
      </c>
      <c r="I490" s="11">
        <v>2002</v>
      </c>
      <c r="J490" s="7">
        <v>6006</v>
      </c>
      <c r="K490" s="16"/>
      <c r="L490" s="14">
        <v>8129</v>
      </c>
      <c r="M490" s="8">
        <f>+N490+O490</f>
        <v>6006</v>
      </c>
      <c r="N490" s="14">
        <v>6006</v>
      </c>
      <c r="O490" s="8"/>
      <c r="P490" s="8">
        <f>+Q490+R490</f>
        <v>6006</v>
      </c>
      <c r="Q490" s="8">
        <v>6006</v>
      </c>
      <c r="R490" s="8"/>
      <c r="S490" s="20">
        <f t="shared" si="199"/>
        <v>100</v>
      </c>
      <c r="T490" s="15" t="s">
        <v>165</v>
      </c>
      <c r="U490" s="34" t="s">
        <v>736</v>
      </c>
      <c r="V490" s="9"/>
    </row>
    <row r="491" spans="1:22" ht="18.75" outlineLevel="2">
      <c r="A491" s="58"/>
      <c r="B491" s="3"/>
      <c r="C491" s="35" t="s">
        <v>413</v>
      </c>
      <c r="D491" s="13"/>
      <c r="E491" s="13"/>
      <c r="F491" s="1"/>
      <c r="G491" s="17"/>
      <c r="H491" s="11"/>
      <c r="I491" s="11"/>
      <c r="J491" s="22">
        <f>SUBTOTAL(9,J490:J490)</f>
        <v>6006</v>
      </c>
      <c r="K491" s="22">
        <f aca="true" t="shared" si="206" ref="K491:R491">SUBTOTAL(9,K490:K490)</f>
        <v>0</v>
      </c>
      <c r="L491" s="22">
        <f t="shared" si="206"/>
        <v>8129</v>
      </c>
      <c r="M491" s="22">
        <f t="shared" si="206"/>
        <v>6006</v>
      </c>
      <c r="N491" s="22">
        <f t="shared" si="206"/>
        <v>6006</v>
      </c>
      <c r="O491" s="22">
        <f t="shared" si="206"/>
        <v>0</v>
      </c>
      <c r="P491" s="22">
        <f t="shared" si="206"/>
        <v>6006</v>
      </c>
      <c r="Q491" s="22">
        <f t="shared" si="206"/>
        <v>6006</v>
      </c>
      <c r="R491" s="22">
        <f t="shared" si="206"/>
        <v>0</v>
      </c>
      <c r="S491" s="23">
        <f t="shared" si="199"/>
        <v>100</v>
      </c>
      <c r="T491" s="15"/>
      <c r="U491" s="34"/>
      <c r="V491" s="9">
        <f>J491-M491</f>
        <v>0</v>
      </c>
    </row>
    <row r="492" spans="1:22" ht="18.75" outlineLevel="3">
      <c r="A492" s="36"/>
      <c r="B492" s="3">
        <v>3311</v>
      </c>
      <c r="C492" s="4">
        <v>4512</v>
      </c>
      <c r="D492" s="5">
        <v>6121</v>
      </c>
      <c r="E492" s="5">
        <v>42</v>
      </c>
      <c r="F492" s="1">
        <v>5600</v>
      </c>
      <c r="G492" s="6" t="s">
        <v>685</v>
      </c>
      <c r="H492" s="11" t="s">
        <v>641</v>
      </c>
      <c r="I492" s="11">
        <v>2005</v>
      </c>
      <c r="J492" s="7">
        <v>346000</v>
      </c>
      <c r="K492" s="7">
        <f>97+8205</f>
        <v>8302</v>
      </c>
      <c r="L492" s="7">
        <v>25000</v>
      </c>
      <c r="M492" s="8">
        <f>+N492+O492</f>
        <v>65230</v>
      </c>
      <c r="N492" s="7">
        <v>65230</v>
      </c>
      <c r="O492" s="7"/>
      <c r="P492" s="8">
        <f>+Q492+R492</f>
        <v>60683.9198</v>
      </c>
      <c r="Q492" s="7">
        <v>60683.9198</v>
      </c>
      <c r="R492" s="7"/>
      <c r="S492" s="20">
        <f t="shared" si="199"/>
        <v>93.03069109305535</v>
      </c>
      <c r="T492" s="6" t="s">
        <v>94</v>
      </c>
      <c r="U492" s="34" t="s">
        <v>736</v>
      </c>
      <c r="V492" s="9"/>
    </row>
    <row r="493" spans="1:22" ht="18.75" outlineLevel="3">
      <c r="A493" s="36"/>
      <c r="B493" s="3"/>
      <c r="C493" s="4">
        <v>4512</v>
      </c>
      <c r="D493" s="5">
        <v>6126</v>
      </c>
      <c r="E493" s="5">
        <v>42</v>
      </c>
      <c r="F493" s="1">
        <v>5600</v>
      </c>
      <c r="G493" s="6" t="s">
        <v>685</v>
      </c>
      <c r="H493" s="11"/>
      <c r="I493" s="11"/>
      <c r="J493" s="7"/>
      <c r="K493" s="7"/>
      <c r="L493" s="7"/>
      <c r="M493" s="8">
        <f>+N493+O493</f>
        <v>3565</v>
      </c>
      <c r="N493" s="7">
        <v>3565</v>
      </c>
      <c r="O493" s="7"/>
      <c r="P493" s="8">
        <f>+Q493+R493</f>
        <v>3565</v>
      </c>
      <c r="Q493" s="7">
        <v>3565</v>
      </c>
      <c r="R493" s="7"/>
      <c r="S493" s="20">
        <f t="shared" si="199"/>
        <v>100</v>
      </c>
      <c r="T493" s="6"/>
      <c r="U493" s="34"/>
      <c r="V493" s="9"/>
    </row>
    <row r="494" spans="1:22" ht="18.75" outlineLevel="2">
      <c r="A494" s="36"/>
      <c r="B494" s="3"/>
      <c r="C494" s="35" t="s">
        <v>585</v>
      </c>
      <c r="D494" s="5"/>
      <c r="E494" s="5"/>
      <c r="F494" s="1"/>
      <c r="G494" s="6"/>
      <c r="H494" s="11"/>
      <c r="I494" s="11"/>
      <c r="J494" s="22">
        <f>SUBTOTAL(9,J492:J493)</f>
        <v>346000</v>
      </c>
      <c r="K494" s="22">
        <f aca="true" t="shared" si="207" ref="K494:R494">SUBTOTAL(9,K492:K493)</f>
        <v>8302</v>
      </c>
      <c r="L494" s="22">
        <f t="shared" si="207"/>
        <v>25000</v>
      </c>
      <c r="M494" s="22">
        <f t="shared" si="207"/>
        <v>68795</v>
      </c>
      <c r="N494" s="22">
        <f t="shared" si="207"/>
        <v>68795</v>
      </c>
      <c r="O494" s="22">
        <f t="shared" si="207"/>
        <v>0</v>
      </c>
      <c r="P494" s="22">
        <f t="shared" si="207"/>
        <v>64248.9198</v>
      </c>
      <c r="Q494" s="22">
        <f t="shared" si="207"/>
        <v>64248.9198</v>
      </c>
      <c r="R494" s="22">
        <f t="shared" si="207"/>
        <v>0</v>
      </c>
      <c r="S494" s="23">
        <f t="shared" si="199"/>
        <v>93.3918450468784</v>
      </c>
      <c r="T494" s="6"/>
      <c r="U494" s="34"/>
      <c r="V494" s="9">
        <f>J494-M494</f>
        <v>277205</v>
      </c>
    </row>
    <row r="495" spans="1:22" ht="18.75" outlineLevel="3">
      <c r="A495" s="36"/>
      <c r="B495" s="3">
        <v>3311</v>
      </c>
      <c r="C495" s="4">
        <v>4516</v>
      </c>
      <c r="D495" s="5">
        <v>6121</v>
      </c>
      <c r="E495" s="5"/>
      <c r="F495" s="1">
        <v>5600</v>
      </c>
      <c r="G495" s="6" t="s">
        <v>431</v>
      </c>
      <c r="H495" s="11" t="s">
        <v>645</v>
      </c>
      <c r="I495" s="11" t="s">
        <v>642</v>
      </c>
      <c r="J495" s="7">
        <v>69453</v>
      </c>
      <c r="K495" s="7">
        <v>29662.4</v>
      </c>
      <c r="L495" s="7">
        <v>36453</v>
      </c>
      <c r="M495" s="8">
        <f>+N495+O495</f>
        <v>39586.01</v>
      </c>
      <c r="N495" s="7">
        <v>39586.01</v>
      </c>
      <c r="O495" s="7"/>
      <c r="P495" s="8">
        <f>+Q495+R495</f>
        <v>37263.4422</v>
      </c>
      <c r="Q495" s="7">
        <v>37263.4422</v>
      </c>
      <c r="R495" s="7"/>
      <c r="S495" s="20">
        <f t="shared" si="199"/>
        <v>94.13285703711992</v>
      </c>
      <c r="T495" s="6" t="s">
        <v>94</v>
      </c>
      <c r="U495" s="34" t="s">
        <v>736</v>
      </c>
      <c r="V495" s="9"/>
    </row>
    <row r="496" spans="1:22" ht="18.75" outlineLevel="3">
      <c r="A496" s="36"/>
      <c r="B496" s="3"/>
      <c r="C496" s="4">
        <v>4516</v>
      </c>
      <c r="D496" s="5">
        <v>6126</v>
      </c>
      <c r="E496" s="5"/>
      <c r="F496" s="1">
        <v>5600</v>
      </c>
      <c r="G496" s="6" t="s">
        <v>431</v>
      </c>
      <c r="H496" s="11"/>
      <c r="I496" s="11"/>
      <c r="J496" s="7"/>
      <c r="K496" s="7"/>
      <c r="L496" s="7"/>
      <c r="M496" s="8">
        <f>+N496+O496</f>
        <v>28.14</v>
      </c>
      <c r="N496" s="7">
        <v>28.14</v>
      </c>
      <c r="O496" s="7"/>
      <c r="P496" s="8">
        <f>+Q496+R496</f>
        <v>28.14</v>
      </c>
      <c r="Q496" s="7">
        <v>28.14</v>
      </c>
      <c r="R496" s="7"/>
      <c r="S496" s="20">
        <f t="shared" si="199"/>
        <v>100</v>
      </c>
      <c r="T496" s="6"/>
      <c r="U496" s="34"/>
      <c r="V496" s="9"/>
    </row>
    <row r="497" spans="1:22" ht="18.75" outlineLevel="3">
      <c r="A497" s="36"/>
      <c r="B497" s="3"/>
      <c r="C497" s="4">
        <v>4516</v>
      </c>
      <c r="D497" s="5">
        <v>6141</v>
      </c>
      <c r="E497" s="5"/>
      <c r="F497" s="1">
        <v>5600</v>
      </c>
      <c r="G497" s="6" t="s">
        <v>431</v>
      </c>
      <c r="H497" s="11"/>
      <c r="I497" s="11"/>
      <c r="J497" s="7"/>
      <c r="K497" s="7"/>
      <c r="L497" s="7"/>
      <c r="M497" s="8">
        <f>+N497+O497</f>
        <v>175.849</v>
      </c>
      <c r="N497" s="7">
        <v>175.849</v>
      </c>
      <c r="O497" s="7"/>
      <c r="P497" s="8">
        <f>+Q497+R497</f>
        <v>175.849</v>
      </c>
      <c r="Q497" s="7">
        <v>175.849</v>
      </c>
      <c r="R497" s="7"/>
      <c r="S497" s="20">
        <f t="shared" si="199"/>
        <v>100</v>
      </c>
      <c r="T497" s="6"/>
      <c r="U497" s="34"/>
      <c r="V497" s="9"/>
    </row>
    <row r="498" spans="1:22" ht="18.75" outlineLevel="2">
      <c r="A498" s="36"/>
      <c r="B498" s="3"/>
      <c r="C498" s="35" t="s">
        <v>586</v>
      </c>
      <c r="D498" s="5"/>
      <c r="E498" s="5"/>
      <c r="F498" s="1"/>
      <c r="G498" s="6"/>
      <c r="H498" s="11"/>
      <c r="I498" s="11"/>
      <c r="J498" s="22">
        <f>SUBTOTAL(9,J495:J497)</f>
        <v>69453</v>
      </c>
      <c r="K498" s="22">
        <f aca="true" t="shared" si="208" ref="K498:R498">SUBTOTAL(9,K495:K497)</f>
        <v>29662.4</v>
      </c>
      <c r="L498" s="22">
        <f t="shared" si="208"/>
        <v>36453</v>
      </c>
      <c r="M498" s="22">
        <f t="shared" si="208"/>
        <v>39789.999</v>
      </c>
      <c r="N498" s="22">
        <f t="shared" si="208"/>
        <v>39789.999</v>
      </c>
      <c r="O498" s="22">
        <f t="shared" si="208"/>
        <v>0</v>
      </c>
      <c r="P498" s="22">
        <f t="shared" si="208"/>
        <v>37467.4312</v>
      </c>
      <c r="Q498" s="22">
        <f t="shared" si="208"/>
        <v>37467.4312</v>
      </c>
      <c r="R498" s="22">
        <f t="shared" si="208"/>
        <v>0</v>
      </c>
      <c r="S498" s="23">
        <f t="shared" si="199"/>
        <v>94.16293576684934</v>
      </c>
      <c r="T498" s="6"/>
      <c r="U498" s="34"/>
      <c r="V498" s="9">
        <f>J498-M498</f>
        <v>29663.000999999997</v>
      </c>
    </row>
    <row r="499" spans="1:22" ht="18.75" outlineLevel="3">
      <c r="A499" s="36"/>
      <c r="B499" s="3">
        <v>3311</v>
      </c>
      <c r="C499" s="4">
        <v>4517</v>
      </c>
      <c r="D499" s="5">
        <v>6126</v>
      </c>
      <c r="E499" s="5"/>
      <c r="F499" s="1">
        <v>5600</v>
      </c>
      <c r="G499" s="6" t="s">
        <v>283</v>
      </c>
      <c r="H499" s="11">
        <v>2001</v>
      </c>
      <c r="I499" s="11">
        <v>2004</v>
      </c>
      <c r="J499" s="7">
        <v>30035</v>
      </c>
      <c r="K499" s="7">
        <v>830</v>
      </c>
      <c r="L499" s="7"/>
      <c r="M499" s="8">
        <f>+N499+O499</f>
        <v>170</v>
      </c>
      <c r="N499" s="7">
        <v>170</v>
      </c>
      <c r="O499" s="7"/>
      <c r="P499" s="8">
        <f>+Q499+R499</f>
        <v>0</v>
      </c>
      <c r="Q499" s="7"/>
      <c r="R499" s="7"/>
      <c r="S499" s="20">
        <f t="shared" si="199"/>
        <v>0</v>
      </c>
      <c r="T499" s="6" t="s">
        <v>94</v>
      </c>
      <c r="U499" s="34"/>
      <c r="V499" s="9"/>
    </row>
    <row r="500" spans="1:22" ht="18.75" outlineLevel="2">
      <c r="A500" s="36"/>
      <c r="B500" s="3"/>
      <c r="C500" s="35" t="s">
        <v>284</v>
      </c>
      <c r="D500" s="5"/>
      <c r="E500" s="5"/>
      <c r="F500" s="1"/>
      <c r="G500" s="6"/>
      <c r="H500" s="11"/>
      <c r="I500" s="11"/>
      <c r="J500" s="22">
        <f>SUBTOTAL(9,J499:J499)</f>
        <v>30035</v>
      </c>
      <c r="K500" s="22">
        <f aca="true" t="shared" si="209" ref="K500:R500">SUBTOTAL(9,K499:K499)</f>
        <v>830</v>
      </c>
      <c r="L500" s="22">
        <f t="shared" si="209"/>
        <v>0</v>
      </c>
      <c r="M500" s="22">
        <f t="shared" si="209"/>
        <v>170</v>
      </c>
      <c r="N500" s="22">
        <f t="shared" si="209"/>
        <v>170</v>
      </c>
      <c r="O500" s="22">
        <f t="shared" si="209"/>
        <v>0</v>
      </c>
      <c r="P500" s="22">
        <f t="shared" si="209"/>
        <v>0</v>
      </c>
      <c r="Q500" s="22">
        <f t="shared" si="209"/>
        <v>0</v>
      </c>
      <c r="R500" s="22">
        <f t="shared" si="209"/>
        <v>0</v>
      </c>
      <c r="S500" s="23">
        <f t="shared" si="199"/>
        <v>0</v>
      </c>
      <c r="T500" s="6"/>
      <c r="U500" s="34"/>
      <c r="V500" s="9">
        <f>J500-M500</f>
        <v>29865</v>
      </c>
    </row>
    <row r="501" spans="1:22" ht="18.75" outlineLevel="3">
      <c r="A501" s="36"/>
      <c r="B501" s="3">
        <v>3311</v>
      </c>
      <c r="C501" s="4">
        <v>4527</v>
      </c>
      <c r="D501" s="5">
        <v>6351</v>
      </c>
      <c r="E501" s="5"/>
      <c r="F501" s="1">
        <v>5600</v>
      </c>
      <c r="G501" s="6" t="s">
        <v>337</v>
      </c>
      <c r="H501" s="11">
        <v>2001</v>
      </c>
      <c r="I501" s="11">
        <v>2002</v>
      </c>
      <c r="J501" s="7">
        <v>76909</v>
      </c>
      <c r="K501" s="7">
        <v>33909</v>
      </c>
      <c r="L501" s="7"/>
      <c r="M501" s="8">
        <f>+N501+O501</f>
        <v>43000</v>
      </c>
      <c r="N501" s="7">
        <v>43000</v>
      </c>
      <c r="O501" s="7"/>
      <c r="P501" s="8">
        <f>+Q501+R501</f>
        <v>43000</v>
      </c>
      <c r="Q501" s="7">
        <v>43000</v>
      </c>
      <c r="R501" s="7"/>
      <c r="S501" s="20">
        <f t="shared" si="199"/>
        <v>100</v>
      </c>
      <c r="T501" s="6" t="s">
        <v>165</v>
      </c>
      <c r="U501" s="34"/>
      <c r="V501" s="9"/>
    </row>
    <row r="502" spans="1:22" ht="18.75" outlineLevel="2">
      <c r="A502" s="36"/>
      <c r="B502" s="3"/>
      <c r="C502" s="35" t="s">
        <v>338</v>
      </c>
      <c r="D502" s="5"/>
      <c r="E502" s="5"/>
      <c r="F502" s="1"/>
      <c r="G502" s="6"/>
      <c r="H502" s="11"/>
      <c r="I502" s="11"/>
      <c r="J502" s="22">
        <f>SUBTOTAL(9,J501:J501)</f>
        <v>76909</v>
      </c>
      <c r="K502" s="22">
        <f aca="true" t="shared" si="210" ref="K502:R502">SUBTOTAL(9,K501:K501)</f>
        <v>33909</v>
      </c>
      <c r="L502" s="22">
        <f t="shared" si="210"/>
        <v>0</v>
      </c>
      <c r="M502" s="22">
        <f t="shared" si="210"/>
        <v>43000</v>
      </c>
      <c r="N502" s="22">
        <f t="shared" si="210"/>
        <v>43000</v>
      </c>
      <c r="O502" s="22">
        <f t="shared" si="210"/>
        <v>0</v>
      </c>
      <c r="P502" s="22">
        <f t="shared" si="210"/>
        <v>43000</v>
      </c>
      <c r="Q502" s="22">
        <f t="shared" si="210"/>
        <v>43000</v>
      </c>
      <c r="R502" s="22">
        <f t="shared" si="210"/>
        <v>0</v>
      </c>
      <c r="S502" s="23">
        <f t="shared" si="199"/>
        <v>100</v>
      </c>
      <c r="T502" s="6"/>
      <c r="U502" s="34"/>
      <c r="V502" s="9">
        <f>J502-M502</f>
        <v>33909</v>
      </c>
    </row>
    <row r="503" spans="1:22" ht="18.75" outlineLevel="3">
      <c r="A503" s="34" t="s">
        <v>786</v>
      </c>
      <c r="B503" s="3">
        <v>3311</v>
      </c>
      <c r="C503" s="4">
        <v>4534</v>
      </c>
      <c r="D503" s="5">
        <v>6121</v>
      </c>
      <c r="E503" s="5"/>
      <c r="F503" s="1">
        <v>5600</v>
      </c>
      <c r="G503" s="6" t="s">
        <v>130</v>
      </c>
      <c r="H503" s="11">
        <v>2002</v>
      </c>
      <c r="I503" s="11">
        <v>2004</v>
      </c>
      <c r="J503" s="7">
        <v>130000</v>
      </c>
      <c r="K503" s="7"/>
      <c r="L503" s="7"/>
      <c r="M503" s="8">
        <f>+N503+O503</f>
        <v>17427.11</v>
      </c>
      <c r="N503" s="7">
        <v>17427.11</v>
      </c>
      <c r="O503" s="7"/>
      <c r="P503" s="8">
        <f>+Q503+R503</f>
        <v>274.499</v>
      </c>
      <c r="Q503" s="7">
        <v>274.499</v>
      </c>
      <c r="R503" s="7"/>
      <c r="S503" s="20">
        <f t="shared" si="199"/>
        <v>1.5751263405119957</v>
      </c>
      <c r="T503" s="6" t="s">
        <v>94</v>
      </c>
      <c r="U503" s="34" t="s">
        <v>736</v>
      </c>
      <c r="V503" s="9"/>
    </row>
    <row r="504" spans="1:22" ht="18.75" outlineLevel="3">
      <c r="A504" s="34"/>
      <c r="B504" s="3"/>
      <c r="C504" s="4">
        <v>4534</v>
      </c>
      <c r="D504" s="5">
        <v>6126</v>
      </c>
      <c r="E504" s="5"/>
      <c r="F504" s="1">
        <v>5600</v>
      </c>
      <c r="G504" s="6" t="s">
        <v>130</v>
      </c>
      <c r="H504" s="11"/>
      <c r="I504" s="11"/>
      <c r="J504" s="7"/>
      <c r="K504" s="7"/>
      <c r="L504" s="7">
        <v>1000</v>
      </c>
      <c r="M504" s="8">
        <f>+N504+O504</f>
        <v>7572.9</v>
      </c>
      <c r="N504" s="7">
        <v>7572.9</v>
      </c>
      <c r="O504" s="7"/>
      <c r="P504" s="8">
        <f>+Q504+R504</f>
        <v>6983.385</v>
      </c>
      <c r="Q504" s="7">
        <v>6983.385</v>
      </c>
      <c r="R504" s="7"/>
      <c r="S504" s="20">
        <f t="shared" si="199"/>
        <v>92.2154656736521</v>
      </c>
      <c r="T504" s="6"/>
      <c r="U504" s="34"/>
      <c r="V504" s="9"/>
    </row>
    <row r="505" spans="1:22" ht="18.75" outlineLevel="2">
      <c r="A505" s="34"/>
      <c r="B505" s="3"/>
      <c r="C505" s="35" t="s">
        <v>131</v>
      </c>
      <c r="D505" s="5"/>
      <c r="E505" s="5"/>
      <c r="F505" s="1"/>
      <c r="G505" s="6"/>
      <c r="H505" s="11"/>
      <c r="I505" s="11"/>
      <c r="J505" s="22">
        <f>SUBTOTAL(9,J503:J504)</f>
        <v>130000</v>
      </c>
      <c r="K505" s="22">
        <f aca="true" t="shared" si="211" ref="K505:R505">SUBTOTAL(9,K503:K504)</f>
        <v>0</v>
      </c>
      <c r="L505" s="22">
        <f t="shared" si="211"/>
        <v>1000</v>
      </c>
      <c r="M505" s="22">
        <f t="shared" si="211"/>
        <v>25000.010000000002</v>
      </c>
      <c r="N505" s="22">
        <f t="shared" si="211"/>
        <v>25000.010000000002</v>
      </c>
      <c r="O505" s="22">
        <f t="shared" si="211"/>
        <v>0</v>
      </c>
      <c r="P505" s="22">
        <f t="shared" si="211"/>
        <v>7257.884</v>
      </c>
      <c r="Q505" s="22">
        <f t="shared" si="211"/>
        <v>7257.884</v>
      </c>
      <c r="R505" s="22">
        <f t="shared" si="211"/>
        <v>0</v>
      </c>
      <c r="S505" s="23">
        <f t="shared" si="199"/>
        <v>29.031524387390245</v>
      </c>
      <c r="T505" s="6"/>
      <c r="U505" s="34"/>
      <c r="V505" s="9">
        <f>J505-M505</f>
        <v>104999.98999999999</v>
      </c>
    </row>
    <row r="506" spans="1:22" ht="18.75" outlineLevel="3">
      <c r="A506" s="34"/>
      <c r="B506" s="3">
        <v>3311</v>
      </c>
      <c r="C506" s="4">
        <v>4538</v>
      </c>
      <c r="D506" s="5">
        <v>6121</v>
      </c>
      <c r="E506" s="5"/>
      <c r="F506" s="1">
        <v>5600</v>
      </c>
      <c r="G506" s="6" t="s">
        <v>258</v>
      </c>
      <c r="H506" s="11">
        <v>2002</v>
      </c>
      <c r="I506" s="11">
        <v>2002</v>
      </c>
      <c r="J506" s="7">
        <v>9250</v>
      </c>
      <c r="K506" s="7"/>
      <c r="L506" s="7"/>
      <c r="M506" s="8">
        <f>+N506+O506</f>
        <v>9227.35</v>
      </c>
      <c r="N506" s="7">
        <v>9227.35</v>
      </c>
      <c r="O506" s="7"/>
      <c r="P506" s="8">
        <f>+Q506+R506</f>
        <v>8820.16205</v>
      </c>
      <c r="Q506" s="7">
        <v>8820.16205</v>
      </c>
      <c r="R506" s="7"/>
      <c r="S506" s="20">
        <f t="shared" si="199"/>
        <v>95.58716261982043</v>
      </c>
      <c r="T506" s="6" t="s">
        <v>94</v>
      </c>
      <c r="U506" s="34"/>
      <c r="V506" s="9"/>
    </row>
    <row r="507" spans="1:22" ht="18.75" outlineLevel="3">
      <c r="A507" s="34"/>
      <c r="B507" s="3"/>
      <c r="C507" s="4">
        <v>4538</v>
      </c>
      <c r="D507" s="5">
        <v>6126</v>
      </c>
      <c r="E507" s="5"/>
      <c r="F507" s="1">
        <v>5600</v>
      </c>
      <c r="G507" s="6" t="s">
        <v>258</v>
      </c>
      <c r="H507" s="11"/>
      <c r="I507" s="11"/>
      <c r="J507" s="7"/>
      <c r="K507" s="7"/>
      <c r="L507" s="7"/>
      <c r="M507" s="8">
        <f>+N507+O507</f>
        <v>22.65</v>
      </c>
      <c r="N507" s="7">
        <v>22.65</v>
      </c>
      <c r="O507" s="7"/>
      <c r="P507" s="8">
        <f>+Q507+R507</f>
        <v>22.6475</v>
      </c>
      <c r="Q507" s="7">
        <v>22.6475</v>
      </c>
      <c r="R507" s="7"/>
      <c r="S507" s="20">
        <f t="shared" si="199"/>
        <v>99.9889624724062</v>
      </c>
      <c r="T507" s="6"/>
      <c r="U507" s="34"/>
      <c r="V507" s="9"/>
    </row>
    <row r="508" spans="1:22" ht="18.75" outlineLevel="2">
      <c r="A508" s="34"/>
      <c r="B508" s="3"/>
      <c r="C508" s="35" t="s">
        <v>259</v>
      </c>
      <c r="D508" s="5"/>
      <c r="E508" s="5"/>
      <c r="F508" s="1"/>
      <c r="G508" s="6"/>
      <c r="H508" s="11"/>
      <c r="I508" s="11"/>
      <c r="J508" s="22">
        <f>SUBTOTAL(9,J506:J507)</f>
        <v>9250</v>
      </c>
      <c r="K508" s="22">
        <f aca="true" t="shared" si="212" ref="K508:R508">SUBTOTAL(9,K506:K507)</f>
        <v>0</v>
      </c>
      <c r="L508" s="22">
        <f t="shared" si="212"/>
        <v>0</v>
      </c>
      <c r="M508" s="22">
        <f t="shared" si="212"/>
        <v>9250</v>
      </c>
      <c r="N508" s="22">
        <f t="shared" si="212"/>
        <v>9250</v>
      </c>
      <c r="O508" s="22">
        <f t="shared" si="212"/>
        <v>0</v>
      </c>
      <c r="P508" s="22">
        <f t="shared" si="212"/>
        <v>8842.80955</v>
      </c>
      <c r="Q508" s="22">
        <f t="shared" si="212"/>
        <v>8842.80955</v>
      </c>
      <c r="R508" s="22">
        <f t="shared" si="212"/>
        <v>0</v>
      </c>
      <c r="S508" s="23">
        <f t="shared" si="199"/>
        <v>95.59794108108109</v>
      </c>
      <c r="T508" s="6"/>
      <c r="U508" s="34"/>
      <c r="V508" s="9">
        <f>J508-M508</f>
        <v>0</v>
      </c>
    </row>
    <row r="509" spans="1:22" ht="18.75" outlineLevel="3">
      <c r="A509" s="34"/>
      <c r="B509" s="3">
        <v>3311</v>
      </c>
      <c r="C509" s="4">
        <v>4539</v>
      </c>
      <c r="D509" s="5">
        <v>6126</v>
      </c>
      <c r="E509" s="5"/>
      <c r="F509" s="1">
        <v>5600</v>
      </c>
      <c r="G509" s="6" t="s">
        <v>233</v>
      </c>
      <c r="H509" s="11">
        <v>2002</v>
      </c>
      <c r="I509" s="11">
        <v>2003</v>
      </c>
      <c r="J509" s="7">
        <v>10500</v>
      </c>
      <c r="K509" s="7"/>
      <c r="L509" s="7"/>
      <c r="M509" s="8">
        <f>+N509+O509</f>
        <v>500</v>
      </c>
      <c r="N509" s="7"/>
      <c r="O509" s="7">
        <v>500</v>
      </c>
      <c r="P509" s="8">
        <f>+Q509+R509</f>
        <v>0</v>
      </c>
      <c r="Q509" s="7"/>
      <c r="R509" s="22"/>
      <c r="S509" s="20">
        <f t="shared" si="199"/>
        <v>0</v>
      </c>
      <c r="T509" s="6" t="s">
        <v>96</v>
      </c>
      <c r="U509" s="34"/>
      <c r="V509" s="9"/>
    </row>
    <row r="510" spans="1:22" ht="18.75" outlineLevel="2">
      <c r="A510" s="34"/>
      <c r="B510" s="3"/>
      <c r="C510" s="35" t="s">
        <v>234</v>
      </c>
      <c r="D510" s="5"/>
      <c r="E510" s="5"/>
      <c r="F510" s="1"/>
      <c r="G510" s="6"/>
      <c r="H510" s="11"/>
      <c r="I510" s="11"/>
      <c r="J510" s="22">
        <f>SUBTOTAL(9,J509:J509)</f>
        <v>10500</v>
      </c>
      <c r="K510" s="22">
        <f aca="true" t="shared" si="213" ref="K510:R510">SUBTOTAL(9,K509:K509)</f>
        <v>0</v>
      </c>
      <c r="L510" s="22">
        <f t="shared" si="213"/>
        <v>0</v>
      </c>
      <c r="M510" s="22">
        <f t="shared" si="213"/>
        <v>500</v>
      </c>
      <c r="N510" s="22">
        <f t="shared" si="213"/>
        <v>0</v>
      </c>
      <c r="O510" s="22">
        <f t="shared" si="213"/>
        <v>500</v>
      </c>
      <c r="P510" s="22">
        <f t="shared" si="213"/>
        <v>0</v>
      </c>
      <c r="Q510" s="22">
        <f t="shared" si="213"/>
        <v>0</v>
      </c>
      <c r="R510" s="22">
        <f t="shared" si="213"/>
        <v>0</v>
      </c>
      <c r="S510" s="23">
        <f t="shared" si="199"/>
        <v>0</v>
      </c>
      <c r="T510" s="6"/>
      <c r="U510" s="34"/>
      <c r="V510" s="9">
        <f>J510-M510</f>
        <v>10000</v>
      </c>
    </row>
    <row r="511" spans="1:22" ht="18.75" outlineLevel="1">
      <c r="A511" s="58"/>
      <c r="B511" s="42" t="s">
        <v>803</v>
      </c>
      <c r="C511" s="4"/>
      <c r="D511" s="13"/>
      <c r="E511" s="13"/>
      <c r="F511" s="1"/>
      <c r="G511" s="17"/>
      <c r="H511" s="11"/>
      <c r="I511" s="11"/>
      <c r="J511" s="22">
        <f>SUBTOTAL(9,J484:J509)</f>
        <v>785008</v>
      </c>
      <c r="K511" s="22">
        <f aca="true" t="shared" si="214" ref="K511:R511">SUBTOTAL(9,K484:K509)</f>
        <v>72703.4</v>
      </c>
      <c r="L511" s="22">
        <f t="shared" si="214"/>
        <v>113837</v>
      </c>
      <c r="M511" s="22">
        <f t="shared" si="214"/>
        <v>299366.009</v>
      </c>
      <c r="N511" s="22">
        <f t="shared" si="214"/>
        <v>298866.009</v>
      </c>
      <c r="O511" s="22">
        <f t="shared" si="214"/>
        <v>500</v>
      </c>
      <c r="P511" s="22">
        <f t="shared" si="214"/>
        <v>273678.04455</v>
      </c>
      <c r="Q511" s="22">
        <f t="shared" si="214"/>
        <v>273678.04455</v>
      </c>
      <c r="R511" s="22">
        <f t="shared" si="214"/>
        <v>0</v>
      </c>
      <c r="S511" s="23">
        <f t="shared" si="199"/>
        <v>91.41921137412764</v>
      </c>
      <c r="T511" s="15"/>
      <c r="U511" s="34"/>
      <c r="V511" s="9">
        <f>J511-M511</f>
        <v>485641.991</v>
      </c>
    </row>
    <row r="512" spans="1:22" ht="18.75" outlineLevel="3">
      <c r="A512" s="58"/>
      <c r="B512" s="3">
        <v>3312</v>
      </c>
      <c r="C512" s="4">
        <v>30069129</v>
      </c>
      <c r="D512" s="13">
        <v>6351</v>
      </c>
      <c r="E512" s="13"/>
      <c r="F512" s="1">
        <v>7300</v>
      </c>
      <c r="G512" s="6" t="s">
        <v>416</v>
      </c>
      <c r="H512" s="11">
        <v>2001</v>
      </c>
      <c r="I512" s="11">
        <v>2002</v>
      </c>
      <c r="J512" s="7">
        <v>10000</v>
      </c>
      <c r="K512" s="70">
        <v>5000</v>
      </c>
      <c r="L512" s="14">
        <v>1000</v>
      </c>
      <c r="M512" s="8">
        <f>+N512+O512</f>
        <v>1000</v>
      </c>
      <c r="N512" s="14">
        <v>1000</v>
      </c>
      <c r="O512" s="8"/>
      <c r="P512" s="8">
        <f>+Q512+R512</f>
        <v>1000</v>
      </c>
      <c r="Q512" s="8">
        <v>1000</v>
      </c>
      <c r="R512" s="8"/>
      <c r="S512" s="20">
        <f t="shared" si="199"/>
        <v>100</v>
      </c>
      <c r="T512" s="15" t="s">
        <v>292</v>
      </c>
      <c r="U512" s="34" t="s">
        <v>736</v>
      </c>
      <c r="V512" s="9"/>
    </row>
    <row r="513" spans="1:22" ht="18.75" outlineLevel="2">
      <c r="A513" s="58"/>
      <c r="B513" s="3"/>
      <c r="C513" s="35" t="s">
        <v>417</v>
      </c>
      <c r="D513" s="13"/>
      <c r="E513" s="13"/>
      <c r="F513" s="1"/>
      <c r="G513" s="17"/>
      <c r="H513" s="11"/>
      <c r="I513" s="11"/>
      <c r="J513" s="22">
        <f>SUBTOTAL(9,J512:J512)</f>
        <v>10000</v>
      </c>
      <c r="K513" s="22">
        <f aca="true" t="shared" si="215" ref="K513:R513">SUBTOTAL(9,K512:K512)</f>
        <v>5000</v>
      </c>
      <c r="L513" s="22">
        <f t="shared" si="215"/>
        <v>1000</v>
      </c>
      <c r="M513" s="22">
        <f t="shared" si="215"/>
        <v>1000</v>
      </c>
      <c r="N513" s="22">
        <f t="shared" si="215"/>
        <v>1000</v>
      </c>
      <c r="O513" s="22">
        <f t="shared" si="215"/>
        <v>0</v>
      </c>
      <c r="P513" s="22">
        <f t="shared" si="215"/>
        <v>1000</v>
      </c>
      <c r="Q513" s="22">
        <f t="shared" si="215"/>
        <v>1000</v>
      </c>
      <c r="R513" s="22">
        <f t="shared" si="215"/>
        <v>0</v>
      </c>
      <c r="S513" s="23">
        <f t="shared" si="199"/>
        <v>100</v>
      </c>
      <c r="T513" s="15"/>
      <c r="U513" s="34"/>
      <c r="V513" s="9">
        <f>J513-M513</f>
        <v>9000</v>
      </c>
    </row>
    <row r="514" spans="1:22" ht="18.75" outlineLevel="3">
      <c r="A514" s="58"/>
      <c r="B514" s="3">
        <v>3312</v>
      </c>
      <c r="C514" s="4">
        <v>4528</v>
      </c>
      <c r="D514" s="5">
        <v>6323</v>
      </c>
      <c r="E514" s="5"/>
      <c r="F514" s="1">
        <v>5600</v>
      </c>
      <c r="G514" s="6" t="s">
        <v>686</v>
      </c>
      <c r="H514" s="11" t="s">
        <v>643</v>
      </c>
      <c r="I514" s="11">
        <v>2002</v>
      </c>
      <c r="J514" s="7">
        <v>10000</v>
      </c>
      <c r="K514" s="7">
        <v>5000</v>
      </c>
      <c r="L514" s="7">
        <v>5000</v>
      </c>
      <c r="M514" s="8">
        <f>+N514+O514</f>
        <v>5000</v>
      </c>
      <c r="N514" s="7">
        <v>5000</v>
      </c>
      <c r="O514" s="7"/>
      <c r="P514" s="8">
        <f>+Q514+R514</f>
        <v>5000</v>
      </c>
      <c r="Q514" s="7">
        <v>5000</v>
      </c>
      <c r="R514" s="7"/>
      <c r="S514" s="20">
        <f t="shared" si="199"/>
        <v>100</v>
      </c>
      <c r="T514" s="6" t="s">
        <v>110</v>
      </c>
      <c r="U514" s="34"/>
      <c r="V514" s="9"/>
    </row>
    <row r="515" spans="1:22" ht="18.75" outlineLevel="2">
      <c r="A515" s="58"/>
      <c r="B515" s="3"/>
      <c r="C515" s="35" t="s">
        <v>587</v>
      </c>
      <c r="D515" s="5"/>
      <c r="E515" s="5"/>
      <c r="F515" s="1"/>
      <c r="G515" s="6"/>
      <c r="H515" s="11"/>
      <c r="I515" s="11"/>
      <c r="J515" s="22">
        <f>SUBTOTAL(9,J514:J514)</f>
        <v>10000</v>
      </c>
      <c r="K515" s="22">
        <f aca="true" t="shared" si="216" ref="K515:R515">SUBTOTAL(9,K514:K514)</f>
        <v>5000</v>
      </c>
      <c r="L515" s="22">
        <f t="shared" si="216"/>
        <v>5000</v>
      </c>
      <c r="M515" s="22">
        <f t="shared" si="216"/>
        <v>5000</v>
      </c>
      <c r="N515" s="22">
        <f t="shared" si="216"/>
        <v>5000</v>
      </c>
      <c r="O515" s="22">
        <f t="shared" si="216"/>
        <v>0</v>
      </c>
      <c r="P515" s="22">
        <f t="shared" si="216"/>
        <v>5000</v>
      </c>
      <c r="Q515" s="22">
        <f t="shared" si="216"/>
        <v>5000</v>
      </c>
      <c r="R515" s="22">
        <f t="shared" si="216"/>
        <v>0</v>
      </c>
      <c r="S515" s="23">
        <f t="shared" si="199"/>
        <v>100</v>
      </c>
      <c r="T515" s="6"/>
      <c r="U515" s="34"/>
      <c r="V515" s="9">
        <f>J515-M515</f>
        <v>5000</v>
      </c>
    </row>
    <row r="516" spans="1:22" ht="18.75" outlineLevel="1">
      <c r="A516" s="58"/>
      <c r="B516" s="42" t="s">
        <v>804</v>
      </c>
      <c r="C516" s="4"/>
      <c r="D516" s="13"/>
      <c r="E516" s="13"/>
      <c r="F516" s="1"/>
      <c r="G516" s="17"/>
      <c r="H516" s="11"/>
      <c r="I516" s="11"/>
      <c r="J516" s="22">
        <f>SUBTOTAL(9,J512:J514)</f>
        <v>20000</v>
      </c>
      <c r="K516" s="22">
        <f aca="true" t="shared" si="217" ref="K516:R516">SUBTOTAL(9,K512:K514)</f>
        <v>10000</v>
      </c>
      <c r="L516" s="22">
        <f t="shared" si="217"/>
        <v>6000</v>
      </c>
      <c r="M516" s="22">
        <f t="shared" si="217"/>
        <v>6000</v>
      </c>
      <c r="N516" s="22">
        <f t="shared" si="217"/>
        <v>6000</v>
      </c>
      <c r="O516" s="22">
        <f t="shared" si="217"/>
        <v>0</v>
      </c>
      <c r="P516" s="22">
        <f t="shared" si="217"/>
        <v>6000</v>
      </c>
      <c r="Q516" s="22">
        <f t="shared" si="217"/>
        <v>6000</v>
      </c>
      <c r="R516" s="22">
        <f t="shared" si="217"/>
        <v>0</v>
      </c>
      <c r="S516" s="23">
        <f t="shared" si="199"/>
        <v>100</v>
      </c>
      <c r="T516" s="15"/>
      <c r="U516" s="34"/>
      <c r="V516" s="9">
        <f>J516-M516</f>
        <v>14000</v>
      </c>
    </row>
    <row r="517" spans="1:22" ht="18.75" outlineLevel="3">
      <c r="A517" s="58"/>
      <c r="B517" s="3">
        <v>3314</v>
      </c>
      <c r="C517" s="4">
        <v>4520</v>
      </c>
      <c r="D517" s="5">
        <v>6121</v>
      </c>
      <c r="E517" s="5"/>
      <c r="F517" s="1">
        <v>5600</v>
      </c>
      <c r="G517" s="6" t="s">
        <v>285</v>
      </c>
      <c r="H517" s="11">
        <v>2000</v>
      </c>
      <c r="I517" s="11">
        <v>2002</v>
      </c>
      <c r="J517" s="7">
        <f>27204</f>
        <v>27204</v>
      </c>
      <c r="K517" s="7">
        <f>767+26141</f>
        <v>26908</v>
      </c>
      <c r="L517" s="7"/>
      <c r="M517" s="8">
        <f>+N517+O517</f>
        <v>296</v>
      </c>
      <c r="N517" s="7">
        <v>296</v>
      </c>
      <c r="O517" s="7"/>
      <c r="P517" s="8">
        <f>+Q517+R517</f>
        <v>187.9098</v>
      </c>
      <c r="Q517" s="7">
        <v>187.9098</v>
      </c>
      <c r="R517" s="7"/>
      <c r="S517" s="20">
        <f t="shared" si="199"/>
        <v>63.483040540540536</v>
      </c>
      <c r="T517" s="6" t="s">
        <v>94</v>
      </c>
      <c r="U517" s="34"/>
      <c r="V517" s="9"/>
    </row>
    <row r="518" spans="1:22" ht="18.75" outlineLevel="2">
      <c r="A518" s="58"/>
      <c r="B518" s="42"/>
      <c r="C518" s="35" t="s">
        <v>286</v>
      </c>
      <c r="D518" s="5"/>
      <c r="E518" s="5"/>
      <c r="F518" s="1"/>
      <c r="G518" s="6"/>
      <c r="H518" s="11"/>
      <c r="I518" s="11"/>
      <c r="J518" s="22">
        <f>SUBTOTAL(9,J517:J517)</f>
        <v>27204</v>
      </c>
      <c r="K518" s="22">
        <f aca="true" t="shared" si="218" ref="K518:R518">SUBTOTAL(9,K517:K517)</f>
        <v>26908</v>
      </c>
      <c r="L518" s="22">
        <f t="shared" si="218"/>
        <v>0</v>
      </c>
      <c r="M518" s="22">
        <f t="shared" si="218"/>
        <v>296</v>
      </c>
      <c r="N518" s="22">
        <f t="shared" si="218"/>
        <v>296</v>
      </c>
      <c r="O518" s="22">
        <f t="shared" si="218"/>
        <v>0</v>
      </c>
      <c r="P518" s="22">
        <f t="shared" si="218"/>
        <v>187.9098</v>
      </c>
      <c r="Q518" s="22">
        <f t="shared" si="218"/>
        <v>187.9098</v>
      </c>
      <c r="R518" s="22">
        <f t="shared" si="218"/>
        <v>0</v>
      </c>
      <c r="S518" s="23">
        <f t="shared" si="199"/>
        <v>63.483040540540536</v>
      </c>
      <c r="T518" s="6"/>
      <c r="U518" s="34"/>
      <c r="V518" s="9">
        <f>J518-M518</f>
        <v>26908</v>
      </c>
    </row>
    <row r="519" spans="1:22" ht="18.75" outlineLevel="3">
      <c r="A519" s="58"/>
      <c r="B519" s="3">
        <v>3314</v>
      </c>
      <c r="C519" s="4">
        <v>4529</v>
      </c>
      <c r="D519" s="5">
        <v>6121</v>
      </c>
      <c r="E519" s="5"/>
      <c r="F519" s="1">
        <v>5600</v>
      </c>
      <c r="G519" s="6" t="s">
        <v>432</v>
      </c>
      <c r="H519" s="11" t="s">
        <v>643</v>
      </c>
      <c r="I519" s="11">
        <v>2003</v>
      </c>
      <c r="J519" s="7">
        <v>11910</v>
      </c>
      <c r="K519" s="7">
        <v>82.7</v>
      </c>
      <c r="L519" s="7">
        <v>7000</v>
      </c>
      <c r="M519" s="8">
        <f>+N519+O519</f>
        <v>9020</v>
      </c>
      <c r="N519" s="7">
        <v>9020</v>
      </c>
      <c r="O519" s="7"/>
      <c r="P519" s="8">
        <f>+Q519+R519</f>
        <v>8731.25</v>
      </c>
      <c r="Q519" s="7">
        <v>8731.25</v>
      </c>
      <c r="R519" s="7"/>
      <c r="S519" s="20">
        <f t="shared" si="199"/>
        <v>96.79878048780488</v>
      </c>
      <c r="T519" s="6" t="s">
        <v>94</v>
      </c>
      <c r="U519" s="34" t="s">
        <v>736</v>
      </c>
      <c r="V519" s="9"/>
    </row>
    <row r="520" spans="1:22" ht="18.75" outlineLevel="2">
      <c r="A520" s="58"/>
      <c r="B520" s="3"/>
      <c r="C520" s="35" t="s">
        <v>434</v>
      </c>
      <c r="D520" s="5"/>
      <c r="E520" s="5"/>
      <c r="F520" s="1"/>
      <c r="G520" s="6"/>
      <c r="H520" s="11"/>
      <c r="I520" s="11"/>
      <c r="J520" s="22">
        <f>SUBTOTAL(9,J519:J519)</f>
        <v>11910</v>
      </c>
      <c r="K520" s="22">
        <f aca="true" t="shared" si="219" ref="K520:R520">SUBTOTAL(9,K519:K519)</f>
        <v>82.7</v>
      </c>
      <c r="L520" s="22">
        <f t="shared" si="219"/>
        <v>7000</v>
      </c>
      <c r="M520" s="22">
        <f t="shared" si="219"/>
        <v>9020</v>
      </c>
      <c r="N520" s="22">
        <f t="shared" si="219"/>
        <v>9020</v>
      </c>
      <c r="O520" s="22">
        <f t="shared" si="219"/>
        <v>0</v>
      </c>
      <c r="P520" s="22">
        <f t="shared" si="219"/>
        <v>8731.25</v>
      </c>
      <c r="Q520" s="22">
        <f t="shared" si="219"/>
        <v>8731.25</v>
      </c>
      <c r="R520" s="22">
        <f t="shared" si="219"/>
        <v>0</v>
      </c>
      <c r="S520" s="23">
        <f t="shared" si="199"/>
        <v>96.79878048780488</v>
      </c>
      <c r="T520" s="6"/>
      <c r="U520" s="34"/>
      <c r="V520" s="9">
        <f>J520-M520</f>
        <v>2890</v>
      </c>
    </row>
    <row r="521" spans="1:22" ht="18.75" outlineLevel="1">
      <c r="A521" s="58"/>
      <c r="B521" s="42" t="s">
        <v>805</v>
      </c>
      <c r="C521" s="4"/>
      <c r="D521" s="5"/>
      <c r="E521" s="5"/>
      <c r="F521" s="1"/>
      <c r="G521" s="6"/>
      <c r="H521" s="11"/>
      <c r="I521" s="11"/>
      <c r="J521" s="22">
        <f>SUBTOTAL(9,J517:J519)</f>
        <v>39114</v>
      </c>
      <c r="K521" s="22">
        <f aca="true" t="shared" si="220" ref="K521:R521">SUBTOTAL(9,K517:K519)</f>
        <v>26990.7</v>
      </c>
      <c r="L521" s="22">
        <f t="shared" si="220"/>
        <v>7000</v>
      </c>
      <c r="M521" s="22">
        <f t="shared" si="220"/>
        <v>9316</v>
      </c>
      <c r="N521" s="22">
        <f t="shared" si="220"/>
        <v>9316</v>
      </c>
      <c r="O521" s="22">
        <f t="shared" si="220"/>
        <v>0</v>
      </c>
      <c r="P521" s="22">
        <f t="shared" si="220"/>
        <v>8919.1598</v>
      </c>
      <c r="Q521" s="22">
        <f t="shared" si="220"/>
        <v>8919.1598</v>
      </c>
      <c r="R521" s="22">
        <f t="shared" si="220"/>
        <v>0</v>
      </c>
      <c r="S521" s="23">
        <f t="shared" si="199"/>
        <v>95.74022971232287</v>
      </c>
      <c r="T521" s="6"/>
      <c r="U521" s="34"/>
      <c r="V521" s="9">
        <f>J521-M521</f>
        <v>29798</v>
      </c>
    </row>
    <row r="522" spans="1:22" ht="18.75" outlineLevel="3">
      <c r="A522" s="58"/>
      <c r="B522" s="3">
        <v>3315</v>
      </c>
      <c r="C522" s="4">
        <v>30069128</v>
      </c>
      <c r="D522" s="5">
        <v>6351</v>
      </c>
      <c r="E522" s="5"/>
      <c r="F522" s="1">
        <v>7300</v>
      </c>
      <c r="G522" s="6" t="s">
        <v>418</v>
      </c>
      <c r="H522" s="11">
        <v>2002</v>
      </c>
      <c r="I522" s="11">
        <v>2002</v>
      </c>
      <c r="J522" s="7">
        <v>716</v>
      </c>
      <c r="K522" s="7"/>
      <c r="L522" s="7">
        <v>716</v>
      </c>
      <c r="M522" s="8">
        <f>+N522+O522</f>
        <v>716</v>
      </c>
      <c r="N522" s="7">
        <v>716</v>
      </c>
      <c r="O522" s="7"/>
      <c r="P522" s="8">
        <f>+Q522+R522</f>
        <v>716</v>
      </c>
      <c r="Q522" s="7">
        <v>716</v>
      </c>
      <c r="R522" s="7"/>
      <c r="S522" s="20">
        <f t="shared" si="199"/>
        <v>100</v>
      </c>
      <c r="T522" s="6" t="s">
        <v>701</v>
      </c>
      <c r="U522" s="34" t="s">
        <v>736</v>
      </c>
      <c r="V522" s="9"/>
    </row>
    <row r="523" spans="1:22" ht="18.75" outlineLevel="2">
      <c r="A523" s="58"/>
      <c r="B523" s="3"/>
      <c r="C523" s="35" t="s">
        <v>419</v>
      </c>
      <c r="D523" s="5"/>
      <c r="E523" s="5"/>
      <c r="F523" s="1"/>
      <c r="G523" s="6"/>
      <c r="H523" s="11"/>
      <c r="I523" s="11"/>
      <c r="J523" s="22">
        <f>SUBTOTAL(9,J522:J522)</f>
        <v>716</v>
      </c>
      <c r="K523" s="22">
        <f aca="true" t="shared" si="221" ref="K523:R523">SUBTOTAL(9,K522:K522)</f>
        <v>0</v>
      </c>
      <c r="L523" s="22">
        <f t="shared" si="221"/>
        <v>716</v>
      </c>
      <c r="M523" s="22">
        <f t="shared" si="221"/>
        <v>716</v>
      </c>
      <c r="N523" s="22">
        <f t="shared" si="221"/>
        <v>716</v>
      </c>
      <c r="O523" s="22">
        <f t="shared" si="221"/>
        <v>0</v>
      </c>
      <c r="P523" s="22">
        <f t="shared" si="221"/>
        <v>716</v>
      </c>
      <c r="Q523" s="22">
        <f t="shared" si="221"/>
        <v>716</v>
      </c>
      <c r="R523" s="22">
        <f t="shared" si="221"/>
        <v>0</v>
      </c>
      <c r="S523" s="23">
        <f t="shared" si="199"/>
        <v>100</v>
      </c>
      <c r="T523" s="6"/>
      <c r="U523" s="34"/>
      <c r="V523" s="9">
        <f>J523-M523</f>
        <v>0</v>
      </c>
    </row>
    <row r="524" spans="1:22" ht="18.75" outlineLevel="2">
      <c r="A524" s="26"/>
      <c r="B524" s="3">
        <v>3315</v>
      </c>
      <c r="C524" s="4">
        <v>4535</v>
      </c>
      <c r="D524" s="5">
        <v>6121</v>
      </c>
      <c r="E524" s="5"/>
      <c r="F524" s="1">
        <v>5600</v>
      </c>
      <c r="G524" s="6" t="s">
        <v>704</v>
      </c>
      <c r="H524" s="11">
        <v>2002</v>
      </c>
      <c r="I524" s="11">
        <v>2005</v>
      </c>
      <c r="J524" s="7">
        <v>88900</v>
      </c>
      <c r="K524" s="7"/>
      <c r="L524" s="7"/>
      <c r="M524" s="8">
        <f>+N524+O524</f>
        <v>326.5</v>
      </c>
      <c r="N524" s="7">
        <v>326.5</v>
      </c>
      <c r="O524" s="7"/>
      <c r="P524" s="8">
        <f>+Q524+R524</f>
        <v>326.5017</v>
      </c>
      <c r="Q524" s="7">
        <v>326.5017</v>
      </c>
      <c r="R524" s="7"/>
      <c r="S524" s="20">
        <f t="shared" si="199"/>
        <v>100.00052067381317</v>
      </c>
      <c r="T524" s="6" t="s">
        <v>94</v>
      </c>
      <c r="U524" s="34"/>
      <c r="V524" s="9"/>
    </row>
    <row r="525" spans="1:22" ht="18.75" outlineLevel="3">
      <c r="A525" s="58"/>
      <c r="B525" s="3"/>
      <c r="C525" s="4">
        <v>4535</v>
      </c>
      <c r="D525" s="5">
        <v>6126</v>
      </c>
      <c r="E525" s="5"/>
      <c r="F525" s="1">
        <v>5600</v>
      </c>
      <c r="G525" s="6" t="s">
        <v>704</v>
      </c>
      <c r="H525" s="11"/>
      <c r="I525" s="11"/>
      <c r="J525" s="7"/>
      <c r="K525" s="7"/>
      <c r="L525" s="7">
        <v>2000</v>
      </c>
      <c r="M525" s="8">
        <f>+N525+O525</f>
        <v>3673.5</v>
      </c>
      <c r="N525" s="7">
        <v>3673.5</v>
      </c>
      <c r="O525" s="7"/>
      <c r="P525" s="8">
        <f>+Q525+R525</f>
        <v>0</v>
      </c>
      <c r="Q525" s="7"/>
      <c r="R525" s="7"/>
      <c r="S525" s="20">
        <f t="shared" si="199"/>
        <v>0</v>
      </c>
      <c r="T525" s="6"/>
      <c r="U525" s="34"/>
      <c r="V525" s="9"/>
    </row>
    <row r="526" spans="1:22" ht="18.75" outlineLevel="2">
      <c r="A526" s="58"/>
      <c r="B526" s="3"/>
      <c r="C526" s="35" t="s">
        <v>435</v>
      </c>
      <c r="D526" s="5"/>
      <c r="E526" s="5"/>
      <c r="F526" s="1"/>
      <c r="G526" s="6"/>
      <c r="H526" s="11"/>
      <c r="I526" s="11"/>
      <c r="J526" s="22">
        <f>SUBTOTAL(9,J524:J525)</f>
        <v>88900</v>
      </c>
      <c r="K526" s="22">
        <f aca="true" t="shared" si="222" ref="K526:R526">SUBTOTAL(9,K524:K525)</f>
        <v>0</v>
      </c>
      <c r="L526" s="22">
        <f t="shared" si="222"/>
        <v>2000</v>
      </c>
      <c r="M526" s="22">
        <f t="shared" si="222"/>
        <v>4000</v>
      </c>
      <c r="N526" s="22">
        <f t="shared" si="222"/>
        <v>4000</v>
      </c>
      <c r="O526" s="22">
        <f t="shared" si="222"/>
        <v>0</v>
      </c>
      <c r="P526" s="22">
        <f t="shared" si="222"/>
        <v>326.5017</v>
      </c>
      <c r="Q526" s="22">
        <f t="shared" si="222"/>
        <v>326.5017</v>
      </c>
      <c r="R526" s="22">
        <f t="shared" si="222"/>
        <v>0</v>
      </c>
      <c r="S526" s="23">
        <f t="shared" si="199"/>
        <v>8.1625425</v>
      </c>
      <c r="T526" s="6"/>
      <c r="U526" s="34"/>
      <c r="V526" s="9">
        <f>J526-M526</f>
        <v>84900</v>
      </c>
    </row>
    <row r="527" spans="1:22" ht="18.75" outlineLevel="1">
      <c r="A527" s="58"/>
      <c r="B527" s="42" t="s">
        <v>806</v>
      </c>
      <c r="C527" s="4"/>
      <c r="D527" s="5"/>
      <c r="E527" s="5"/>
      <c r="F527" s="1"/>
      <c r="G527" s="6"/>
      <c r="H527" s="11"/>
      <c r="I527" s="11"/>
      <c r="J527" s="22">
        <f>SUBTOTAL(9,J522:J525)</f>
        <v>89616</v>
      </c>
      <c r="K527" s="22">
        <f aca="true" t="shared" si="223" ref="K527:R527">SUBTOTAL(9,K522:K525)</f>
        <v>0</v>
      </c>
      <c r="L527" s="22">
        <f t="shared" si="223"/>
        <v>2716</v>
      </c>
      <c r="M527" s="22">
        <f t="shared" si="223"/>
        <v>4716</v>
      </c>
      <c r="N527" s="22">
        <f t="shared" si="223"/>
        <v>4716</v>
      </c>
      <c r="O527" s="22">
        <f t="shared" si="223"/>
        <v>0</v>
      </c>
      <c r="P527" s="22">
        <f t="shared" si="223"/>
        <v>1042.5017</v>
      </c>
      <c r="Q527" s="22">
        <f t="shared" si="223"/>
        <v>1042.5017</v>
      </c>
      <c r="R527" s="22">
        <f t="shared" si="223"/>
        <v>0</v>
      </c>
      <c r="S527" s="23">
        <f t="shared" si="199"/>
        <v>22.10563401187447</v>
      </c>
      <c r="T527" s="6"/>
      <c r="U527" s="34"/>
      <c r="V527" s="9">
        <f>J527-M527</f>
        <v>84900</v>
      </c>
    </row>
    <row r="528" spans="1:22" ht="18.75" outlineLevel="3">
      <c r="A528" s="58"/>
      <c r="B528" s="3">
        <v>3317</v>
      </c>
      <c r="C528" s="4">
        <v>30069126</v>
      </c>
      <c r="D528" s="13">
        <v>6351</v>
      </c>
      <c r="E528" s="13"/>
      <c r="F528" s="1">
        <v>7300</v>
      </c>
      <c r="G528" s="6" t="s">
        <v>420</v>
      </c>
      <c r="H528" s="11">
        <v>2002</v>
      </c>
      <c r="I528" s="11">
        <v>2002</v>
      </c>
      <c r="J528" s="14">
        <v>1200</v>
      </c>
      <c r="K528" s="16"/>
      <c r="L528" s="14">
        <v>1200</v>
      </c>
      <c r="M528" s="8">
        <f>+N528+O528</f>
        <v>1200</v>
      </c>
      <c r="N528" s="14">
        <v>1200</v>
      </c>
      <c r="O528" s="8"/>
      <c r="P528" s="8">
        <f>+Q528+R528</f>
        <v>1200</v>
      </c>
      <c r="Q528" s="8">
        <v>1200</v>
      </c>
      <c r="R528" s="8"/>
      <c r="S528" s="20">
        <f t="shared" si="199"/>
        <v>100</v>
      </c>
      <c r="T528" s="15" t="s">
        <v>166</v>
      </c>
      <c r="U528" s="34" t="s">
        <v>736</v>
      </c>
      <c r="V528" s="9"/>
    </row>
    <row r="529" spans="1:22" ht="18.75" outlineLevel="2">
      <c r="A529" s="58"/>
      <c r="B529" s="3"/>
      <c r="C529" s="35" t="s">
        <v>421</v>
      </c>
      <c r="D529" s="13"/>
      <c r="E529" s="13"/>
      <c r="F529" s="1"/>
      <c r="G529" s="17"/>
      <c r="H529" s="11"/>
      <c r="I529" s="11"/>
      <c r="J529" s="22">
        <f>SUBTOTAL(9,J528:J528)</f>
        <v>1200</v>
      </c>
      <c r="K529" s="22">
        <f aca="true" t="shared" si="224" ref="K529:R529">SUBTOTAL(9,K528:K528)</f>
        <v>0</v>
      </c>
      <c r="L529" s="22">
        <f t="shared" si="224"/>
        <v>1200</v>
      </c>
      <c r="M529" s="22">
        <f t="shared" si="224"/>
        <v>1200</v>
      </c>
      <c r="N529" s="22">
        <f t="shared" si="224"/>
        <v>1200</v>
      </c>
      <c r="O529" s="22">
        <f t="shared" si="224"/>
        <v>0</v>
      </c>
      <c r="P529" s="22">
        <f t="shared" si="224"/>
        <v>1200</v>
      </c>
      <c r="Q529" s="22">
        <f t="shared" si="224"/>
        <v>1200</v>
      </c>
      <c r="R529" s="22">
        <f t="shared" si="224"/>
        <v>0</v>
      </c>
      <c r="S529" s="23">
        <f t="shared" si="199"/>
        <v>100</v>
      </c>
      <c r="T529" s="15"/>
      <c r="U529" s="34"/>
      <c r="V529" s="9">
        <f>J529-M529</f>
        <v>0</v>
      </c>
    </row>
    <row r="530" spans="1:22" ht="18.75" outlineLevel="1">
      <c r="A530" s="58"/>
      <c r="B530" s="42" t="s">
        <v>807</v>
      </c>
      <c r="C530" s="4"/>
      <c r="D530" s="13"/>
      <c r="E530" s="13"/>
      <c r="F530" s="1"/>
      <c r="G530" s="17"/>
      <c r="H530" s="11"/>
      <c r="I530" s="11"/>
      <c r="J530" s="22">
        <f>SUBTOTAL(9,J528:J528)</f>
        <v>1200</v>
      </c>
      <c r="K530" s="22">
        <f aca="true" t="shared" si="225" ref="K530:R530">SUBTOTAL(9,K528:K528)</f>
        <v>0</v>
      </c>
      <c r="L530" s="22">
        <f t="shared" si="225"/>
        <v>1200</v>
      </c>
      <c r="M530" s="22">
        <f t="shared" si="225"/>
        <v>1200</v>
      </c>
      <c r="N530" s="22">
        <f t="shared" si="225"/>
        <v>1200</v>
      </c>
      <c r="O530" s="22">
        <f t="shared" si="225"/>
        <v>0</v>
      </c>
      <c r="P530" s="22">
        <f t="shared" si="225"/>
        <v>1200</v>
      </c>
      <c r="Q530" s="22">
        <f t="shared" si="225"/>
        <v>1200</v>
      </c>
      <c r="R530" s="22">
        <f t="shared" si="225"/>
        <v>0</v>
      </c>
      <c r="S530" s="23">
        <f t="shared" si="199"/>
        <v>100</v>
      </c>
      <c r="T530" s="15"/>
      <c r="U530" s="34"/>
      <c r="V530" s="9">
        <f>J530-M530</f>
        <v>0</v>
      </c>
    </row>
    <row r="531" spans="1:22" ht="18.75" outlineLevel="3">
      <c r="A531" s="36"/>
      <c r="B531" s="3">
        <v>3319</v>
      </c>
      <c r="C531" s="4">
        <v>30069125</v>
      </c>
      <c r="D531" s="13">
        <v>6351</v>
      </c>
      <c r="E531" s="13"/>
      <c r="F531" s="1">
        <v>7300</v>
      </c>
      <c r="G531" s="6" t="s">
        <v>423</v>
      </c>
      <c r="H531" s="11">
        <v>2002</v>
      </c>
      <c r="I531" s="11">
        <v>2002</v>
      </c>
      <c r="J531" s="16">
        <v>680</v>
      </c>
      <c r="K531" s="16"/>
      <c r="L531" s="14">
        <v>680</v>
      </c>
      <c r="M531" s="8">
        <f>+N531+O531</f>
        <v>680</v>
      </c>
      <c r="N531" s="14">
        <v>680</v>
      </c>
      <c r="O531" s="8"/>
      <c r="P531" s="8">
        <f>+Q531+R531</f>
        <v>680</v>
      </c>
      <c r="Q531" s="8">
        <v>680</v>
      </c>
      <c r="R531" s="8"/>
      <c r="S531" s="20">
        <f t="shared" si="199"/>
        <v>100</v>
      </c>
      <c r="T531" s="15" t="s">
        <v>167</v>
      </c>
      <c r="U531" s="34" t="s">
        <v>736</v>
      </c>
      <c r="V531" s="9"/>
    </row>
    <row r="532" spans="1:22" ht="18.75" outlineLevel="2">
      <c r="A532" s="36"/>
      <c r="B532" s="3"/>
      <c r="C532" s="35" t="s">
        <v>424</v>
      </c>
      <c r="D532" s="13"/>
      <c r="E532" s="13"/>
      <c r="F532" s="1"/>
      <c r="G532" s="17"/>
      <c r="H532" s="11"/>
      <c r="I532" s="11"/>
      <c r="J532" s="59">
        <f>SUBTOTAL(9,J531:J531)</f>
        <v>680</v>
      </c>
      <c r="K532" s="59">
        <f aca="true" t="shared" si="226" ref="K532:R532">SUBTOTAL(9,K531:K531)</f>
        <v>0</v>
      </c>
      <c r="L532" s="59">
        <f t="shared" si="226"/>
        <v>680</v>
      </c>
      <c r="M532" s="59">
        <f t="shared" si="226"/>
        <v>680</v>
      </c>
      <c r="N532" s="59">
        <f t="shared" si="226"/>
        <v>680</v>
      </c>
      <c r="O532" s="59">
        <f t="shared" si="226"/>
        <v>0</v>
      </c>
      <c r="P532" s="59">
        <f t="shared" si="226"/>
        <v>680</v>
      </c>
      <c r="Q532" s="59">
        <f t="shared" si="226"/>
        <v>680</v>
      </c>
      <c r="R532" s="59">
        <f t="shared" si="226"/>
        <v>0</v>
      </c>
      <c r="S532" s="23">
        <f t="shared" si="199"/>
        <v>100</v>
      </c>
      <c r="T532" s="15"/>
      <c r="U532" s="34"/>
      <c r="V532" s="9">
        <f>J532-M532</f>
        <v>0</v>
      </c>
    </row>
    <row r="533" spans="1:22" ht="18.75" outlineLevel="3">
      <c r="A533" s="58"/>
      <c r="B533" s="3">
        <v>3319</v>
      </c>
      <c r="C533" s="4">
        <v>30069127</v>
      </c>
      <c r="D533" s="13">
        <v>6351</v>
      </c>
      <c r="E533" s="13"/>
      <c r="F533" s="1">
        <v>7300</v>
      </c>
      <c r="G533" s="6" t="s">
        <v>422</v>
      </c>
      <c r="H533" s="11">
        <v>2002</v>
      </c>
      <c r="I533" s="11">
        <v>2002</v>
      </c>
      <c r="J533" s="16">
        <v>510</v>
      </c>
      <c r="K533" s="16"/>
      <c r="L533" s="14">
        <v>510</v>
      </c>
      <c r="M533" s="8">
        <f>+N533+O533</f>
        <v>510</v>
      </c>
      <c r="N533" s="14">
        <v>510</v>
      </c>
      <c r="O533" s="8"/>
      <c r="P533" s="8">
        <f>+Q533+R533</f>
        <v>510</v>
      </c>
      <c r="Q533" s="8">
        <v>510</v>
      </c>
      <c r="R533" s="8"/>
      <c r="S533" s="20">
        <f t="shared" si="199"/>
        <v>100</v>
      </c>
      <c r="T533" s="15" t="s">
        <v>168</v>
      </c>
      <c r="U533" s="34" t="s">
        <v>736</v>
      </c>
      <c r="V533" s="9"/>
    </row>
    <row r="534" spans="1:22" ht="18.75" outlineLevel="2">
      <c r="A534" s="58"/>
      <c r="B534" s="3"/>
      <c r="C534" s="35" t="s">
        <v>109</v>
      </c>
      <c r="D534" s="13"/>
      <c r="E534" s="13"/>
      <c r="F534" s="1"/>
      <c r="G534" s="17"/>
      <c r="H534" s="11"/>
      <c r="I534" s="11"/>
      <c r="J534" s="22">
        <f>SUBTOTAL(9,J533:J533)</f>
        <v>510</v>
      </c>
      <c r="K534" s="22">
        <f aca="true" t="shared" si="227" ref="K534:R534">SUBTOTAL(9,K533:K533)</f>
        <v>0</v>
      </c>
      <c r="L534" s="22">
        <f t="shared" si="227"/>
        <v>510</v>
      </c>
      <c r="M534" s="22">
        <f t="shared" si="227"/>
        <v>510</v>
      </c>
      <c r="N534" s="22">
        <f t="shared" si="227"/>
        <v>510</v>
      </c>
      <c r="O534" s="22">
        <f t="shared" si="227"/>
        <v>0</v>
      </c>
      <c r="P534" s="22">
        <f t="shared" si="227"/>
        <v>510</v>
      </c>
      <c r="Q534" s="22">
        <f t="shared" si="227"/>
        <v>510</v>
      </c>
      <c r="R534" s="22">
        <f t="shared" si="227"/>
        <v>0</v>
      </c>
      <c r="S534" s="23">
        <f t="shared" si="199"/>
        <v>100</v>
      </c>
      <c r="T534" s="15"/>
      <c r="U534" s="34"/>
      <c r="V534" s="9">
        <f>J534-M534</f>
        <v>0</v>
      </c>
    </row>
    <row r="535" spans="1:22" ht="18.75" outlineLevel="3">
      <c r="A535" s="58"/>
      <c r="B535" s="3">
        <v>3319</v>
      </c>
      <c r="C535" s="4">
        <v>4509</v>
      </c>
      <c r="D535" s="5">
        <v>6121</v>
      </c>
      <c r="E535" s="5">
        <v>34515</v>
      </c>
      <c r="F535" s="1">
        <v>5600</v>
      </c>
      <c r="G535" s="6" t="s">
        <v>287</v>
      </c>
      <c r="H535" s="11">
        <v>2002</v>
      </c>
      <c r="I535" s="11">
        <v>2002</v>
      </c>
      <c r="J535" s="7">
        <v>7000</v>
      </c>
      <c r="K535" s="7"/>
      <c r="L535" s="7"/>
      <c r="M535" s="8">
        <f>+N535+O535</f>
        <v>6671.08</v>
      </c>
      <c r="N535" s="7">
        <v>6671.08</v>
      </c>
      <c r="O535" s="7"/>
      <c r="P535" s="8">
        <f>+Q535+R535</f>
        <v>6671.0662</v>
      </c>
      <c r="Q535" s="7">
        <v>6671.0662</v>
      </c>
      <c r="R535" s="7"/>
      <c r="S535" s="20">
        <f t="shared" si="199"/>
        <v>99.99979313694335</v>
      </c>
      <c r="T535" s="15" t="s">
        <v>94</v>
      </c>
      <c r="U535" s="34"/>
      <c r="V535" s="9"/>
    </row>
    <row r="536" spans="1:22" ht="18.75" outlineLevel="3">
      <c r="A536" s="58"/>
      <c r="B536" s="3"/>
      <c r="C536" s="4">
        <v>4509</v>
      </c>
      <c r="D536" s="5">
        <v>6129</v>
      </c>
      <c r="E536" s="5">
        <v>34515</v>
      </c>
      <c r="F536" s="1">
        <v>5600</v>
      </c>
      <c r="G536" s="6" t="s">
        <v>287</v>
      </c>
      <c r="H536" s="11"/>
      <c r="I536" s="11"/>
      <c r="J536" s="7"/>
      <c r="K536" s="7"/>
      <c r="L536" s="7"/>
      <c r="M536" s="8">
        <f>+N536+O536</f>
        <v>328.93</v>
      </c>
      <c r="N536" s="7">
        <v>328.93</v>
      </c>
      <c r="O536" s="7"/>
      <c r="P536" s="8">
        <f>+Q536+R536</f>
        <v>328.925</v>
      </c>
      <c r="Q536" s="7">
        <v>328.925</v>
      </c>
      <c r="R536" s="7"/>
      <c r="S536" s="20">
        <f t="shared" si="199"/>
        <v>99.99847991973976</v>
      </c>
      <c r="T536" s="15"/>
      <c r="U536" s="34"/>
      <c r="V536" s="9"/>
    </row>
    <row r="537" spans="1:22" ht="18.75" outlineLevel="2">
      <c r="A537" s="58"/>
      <c r="B537" s="3"/>
      <c r="C537" s="35" t="s">
        <v>288</v>
      </c>
      <c r="D537" s="5"/>
      <c r="E537" s="5"/>
      <c r="F537" s="1"/>
      <c r="G537" s="6"/>
      <c r="H537" s="11"/>
      <c r="I537" s="11"/>
      <c r="J537" s="22">
        <f>SUBTOTAL(9,J535:J536)</f>
        <v>7000</v>
      </c>
      <c r="K537" s="22">
        <f aca="true" t="shared" si="228" ref="K537:R537">SUBTOTAL(9,K535:K536)</f>
        <v>0</v>
      </c>
      <c r="L537" s="22">
        <f t="shared" si="228"/>
        <v>0</v>
      </c>
      <c r="M537" s="22">
        <f t="shared" si="228"/>
        <v>7000.01</v>
      </c>
      <c r="N537" s="22">
        <f t="shared" si="228"/>
        <v>7000.01</v>
      </c>
      <c r="O537" s="22">
        <f t="shared" si="228"/>
        <v>0</v>
      </c>
      <c r="P537" s="22">
        <f t="shared" si="228"/>
        <v>6999.9912</v>
      </c>
      <c r="Q537" s="22">
        <f t="shared" si="228"/>
        <v>6999.9912</v>
      </c>
      <c r="R537" s="22">
        <f t="shared" si="228"/>
        <v>0</v>
      </c>
      <c r="S537" s="23">
        <f t="shared" si="199"/>
        <v>99.9997314289551</v>
      </c>
      <c r="T537" s="15"/>
      <c r="U537" s="34"/>
      <c r="V537" s="9">
        <f>J537-M537</f>
        <v>-0.010000000000218279</v>
      </c>
    </row>
    <row r="538" spans="1:22" ht="18.75" outlineLevel="3">
      <c r="A538" s="58"/>
      <c r="B538" s="3">
        <v>3319</v>
      </c>
      <c r="C538" s="4">
        <v>4536</v>
      </c>
      <c r="D538" s="5">
        <v>6121</v>
      </c>
      <c r="E538" s="5"/>
      <c r="F538" s="1">
        <v>5600</v>
      </c>
      <c r="G538" s="6" t="s">
        <v>731</v>
      </c>
      <c r="H538" s="11">
        <v>2002</v>
      </c>
      <c r="I538" s="11">
        <v>2004</v>
      </c>
      <c r="J538" s="7">
        <v>58300</v>
      </c>
      <c r="K538" s="7"/>
      <c r="L538" s="7">
        <v>27000</v>
      </c>
      <c r="M538" s="8">
        <f>+N538+O538</f>
        <v>27000</v>
      </c>
      <c r="N538" s="7"/>
      <c r="O538" s="7">
        <v>27000</v>
      </c>
      <c r="P538" s="8">
        <f>+Q538+R538</f>
        <v>27000</v>
      </c>
      <c r="Q538" s="7"/>
      <c r="R538" s="7">
        <v>27000</v>
      </c>
      <c r="S538" s="20">
        <f t="shared" si="199"/>
        <v>100</v>
      </c>
      <c r="T538" s="25" t="s">
        <v>535</v>
      </c>
      <c r="U538" s="34"/>
      <c r="V538" s="9"/>
    </row>
    <row r="539" spans="1:22" ht="18.75" outlineLevel="2">
      <c r="A539" s="58"/>
      <c r="B539" s="3"/>
      <c r="C539" s="35" t="s">
        <v>448</v>
      </c>
      <c r="D539" s="5"/>
      <c r="E539" s="5"/>
      <c r="F539" s="1"/>
      <c r="G539" s="6"/>
      <c r="H539" s="11"/>
      <c r="I539" s="11"/>
      <c r="J539" s="22">
        <f>SUBTOTAL(9,J538:J538)</f>
        <v>58300</v>
      </c>
      <c r="K539" s="22">
        <f aca="true" t="shared" si="229" ref="K539:R539">SUBTOTAL(9,K538:K538)</f>
        <v>0</v>
      </c>
      <c r="L539" s="22">
        <f t="shared" si="229"/>
        <v>27000</v>
      </c>
      <c r="M539" s="22">
        <f t="shared" si="229"/>
        <v>27000</v>
      </c>
      <c r="N539" s="22">
        <f t="shared" si="229"/>
        <v>0</v>
      </c>
      <c r="O539" s="22">
        <f t="shared" si="229"/>
        <v>27000</v>
      </c>
      <c r="P539" s="22">
        <f t="shared" si="229"/>
        <v>27000</v>
      </c>
      <c r="Q539" s="22">
        <f t="shared" si="229"/>
        <v>0</v>
      </c>
      <c r="R539" s="22">
        <f t="shared" si="229"/>
        <v>27000</v>
      </c>
      <c r="S539" s="23">
        <f t="shared" si="199"/>
        <v>100</v>
      </c>
      <c r="T539" s="25"/>
      <c r="U539" s="34"/>
      <c r="V539" s="9">
        <f>J539-M539</f>
        <v>31300</v>
      </c>
    </row>
    <row r="540" spans="1:22" ht="18.75" outlineLevel="3">
      <c r="A540" s="58"/>
      <c r="B540" s="3">
        <v>3319</v>
      </c>
      <c r="C540" s="4">
        <v>4700</v>
      </c>
      <c r="D540" s="5">
        <v>6121</v>
      </c>
      <c r="E540" s="5"/>
      <c r="F540" s="1">
        <v>5600</v>
      </c>
      <c r="G540" s="6" t="s">
        <v>339</v>
      </c>
      <c r="H540" s="11">
        <v>2002</v>
      </c>
      <c r="I540" s="11">
        <v>2003</v>
      </c>
      <c r="J540" s="7">
        <v>1640</v>
      </c>
      <c r="K540" s="7"/>
      <c r="L540" s="7"/>
      <c r="M540" s="8">
        <f>+N540+O540</f>
        <v>1640</v>
      </c>
      <c r="N540" s="7">
        <v>1640</v>
      </c>
      <c r="O540" s="7"/>
      <c r="P540" s="8">
        <f>+Q540+R540</f>
        <v>0</v>
      </c>
      <c r="Q540" s="7"/>
      <c r="R540" s="7"/>
      <c r="S540" s="20">
        <f t="shared" si="199"/>
        <v>0</v>
      </c>
      <c r="T540" s="15" t="s">
        <v>94</v>
      </c>
      <c r="U540" s="34"/>
      <c r="V540" s="9"/>
    </row>
    <row r="541" spans="1:22" ht="18.75" outlineLevel="2">
      <c r="A541" s="58"/>
      <c r="B541" s="3"/>
      <c r="C541" s="35" t="s">
        <v>340</v>
      </c>
      <c r="D541" s="5"/>
      <c r="E541" s="5"/>
      <c r="F541" s="1"/>
      <c r="G541" s="6"/>
      <c r="H541" s="11"/>
      <c r="I541" s="11"/>
      <c r="J541" s="22">
        <f>SUBTOTAL(9,J540:J540)</f>
        <v>1640</v>
      </c>
      <c r="K541" s="22">
        <f aca="true" t="shared" si="230" ref="K541:R541">SUBTOTAL(9,K540:K540)</f>
        <v>0</v>
      </c>
      <c r="L541" s="22">
        <f t="shared" si="230"/>
        <v>0</v>
      </c>
      <c r="M541" s="22">
        <f t="shared" si="230"/>
        <v>1640</v>
      </c>
      <c r="N541" s="22">
        <f t="shared" si="230"/>
        <v>1640</v>
      </c>
      <c r="O541" s="22">
        <f t="shared" si="230"/>
        <v>0</v>
      </c>
      <c r="P541" s="22">
        <f t="shared" si="230"/>
        <v>0</v>
      </c>
      <c r="Q541" s="22">
        <f t="shared" si="230"/>
        <v>0</v>
      </c>
      <c r="R541" s="22">
        <f t="shared" si="230"/>
        <v>0</v>
      </c>
      <c r="S541" s="23">
        <f t="shared" si="199"/>
        <v>0</v>
      </c>
      <c r="T541" s="15"/>
      <c r="U541" s="34"/>
      <c r="V541" s="9">
        <f>J541-M541</f>
        <v>0</v>
      </c>
    </row>
    <row r="542" spans="1:22" ht="18.75" outlineLevel="1">
      <c r="A542" s="58"/>
      <c r="B542" s="42" t="s">
        <v>808</v>
      </c>
      <c r="C542" s="4"/>
      <c r="D542" s="13"/>
      <c r="E542" s="13"/>
      <c r="F542" s="1"/>
      <c r="G542" s="17"/>
      <c r="H542" s="11"/>
      <c r="I542" s="11"/>
      <c r="J542" s="60">
        <f>SUBTOTAL(9,J531:J540)</f>
        <v>68130</v>
      </c>
      <c r="K542" s="60">
        <f aca="true" t="shared" si="231" ref="K542:R542">SUBTOTAL(9,K531:K540)</f>
        <v>0</v>
      </c>
      <c r="L542" s="60">
        <f t="shared" si="231"/>
        <v>28190</v>
      </c>
      <c r="M542" s="60">
        <f t="shared" si="231"/>
        <v>36830.01</v>
      </c>
      <c r="N542" s="60">
        <f t="shared" si="231"/>
        <v>9830.01</v>
      </c>
      <c r="O542" s="60">
        <f t="shared" si="231"/>
        <v>27000</v>
      </c>
      <c r="P542" s="60">
        <f t="shared" si="231"/>
        <v>35189.991200000004</v>
      </c>
      <c r="Q542" s="60">
        <f t="shared" si="231"/>
        <v>8189.9912</v>
      </c>
      <c r="R542" s="60">
        <f t="shared" si="231"/>
        <v>27000</v>
      </c>
      <c r="S542" s="23">
        <f t="shared" si="199"/>
        <v>95.54705849930532</v>
      </c>
      <c r="T542" s="15"/>
      <c r="U542" s="34"/>
      <c r="V542" s="9">
        <f>J542-M542</f>
        <v>31299.989999999998</v>
      </c>
    </row>
    <row r="543" spans="1:22" ht="18.75" outlineLevel="1">
      <c r="A543" s="26"/>
      <c r="B543" s="3">
        <v>3322</v>
      </c>
      <c r="C543" s="4">
        <v>3001</v>
      </c>
      <c r="D543" s="13">
        <v>6129</v>
      </c>
      <c r="E543" s="13"/>
      <c r="F543" s="1">
        <v>7500</v>
      </c>
      <c r="G543" s="17" t="s">
        <v>462</v>
      </c>
      <c r="H543" s="11">
        <v>2002</v>
      </c>
      <c r="I543" s="11">
        <v>2002</v>
      </c>
      <c r="J543" s="14">
        <v>114</v>
      </c>
      <c r="K543" s="14"/>
      <c r="L543" s="14"/>
      <c r="M543" s="14">
        <f>+N543+O543</f>
        <v>114</v>
      </c>
      <c r="N543" s="14">
        <v>114</v>
      </c>
      <c r="O543" s="14"/>
      <c r="P543" s="14">
        <f>+Q543+R543</f>
        <v>113.53</v>
      </c>
      <c r="Q543" s="14">
        <v>113.53</v>
      </c>
      <c r="R543" s="14"/>
      <c r="S543" s="20">
        <f>IF(M543=0,0,(P543/M543*100))</f>
        <v>99.58771929824562</v>
      </c>
      <c r="T543" s="15" t="s">
        <v>289</v>
      </c>
      <c r="U543" s="34"/>
      <c r="V543" s="9"/>
    </row>
    <row r="544" spans="1:22" ht="18.75" outlineLevel="1">
      <c r="A544" s="58"/>
      <c r="B544" s="3"/>
      <c r="C544" s="35" t="s">
        <v>463</v>
      </c>
      <c r="D544" s="13"/>
      <c r="E544" s="13"/>
      <c r="F544" s="1"/>
      <c r="G544" s="15"/>
      <c r="H544" s="11"/>
      <c r="I544" s="11"/>
      <c r="J544" s="60">
        <f>SUBTOTAL(9,J543:J543)</f>
        <v>114</v>
      </c>
      <c r="K544" s="60">
        <f aca="true" t="shared" si="232" ref="K544:R544">SUBTOTAL(9,K543:K543)</f>
        <v>0</v>
      </c>
      <c r="L544" s="60">
        <f t="shared" si="232"/>
        <v>0</v>
      </c>
      <c r="M544" s="60">
        <f t="shared" si="232"/>
        <v>114</v>
      </c>
      <c r="N544" s="60">
        <f t="shared" si="232"/>
        <v>114</v>
      </c>
      <c r="O544" s="60">
        <f t="shared" si="232"/>
        <v>0</v>
      </c>
      <c r="P544" s="60">
        <f t="shared" si="232"/>
        <v>113.53</v>
      </c>
      <c r="Q544" s="60">
        <f t="shared" si="232"/>
        <v>113.53</v>
      </c>
      <c r="R544" s="60">
        <f t="shared" si="232"/>
        <v>0</v>
      </c>
      <c r="S544" s="23">
        <f>IF(M544=0,0,(P544/M544*100))</f>
        <v>99.58771929824562</v>
      </c>
      <c r="T544" s="15"/>
      <c r="U544" s="34"/>
      <c r="V544" s="9"/>
    </row>
    <row r="545" spans="1:22" ht="18.75" outlineLevel="3">
      <c r="A545" s="58"/>
      <c r="B545" s="3">
        <v>3322</v>
      </c>
      <c r="C545" s="4">
        <v>30019105</v>
      </c>
      <c r="D545" s="13">
        <v>6351</v>
      </c>
      <c r="E545" s="13"/>
      <c r="F545" s="1">
        <v>7500</v>
      </c>
      <c r="G545" s="17" t="s">
        <v>328</v>
      </c>
      <c r="H545" s="11">
        <v>2002</v>
      </c>
      <c r="I545" s="11">
        <v>2002</v>
      </c>
      <c r="J545" s="7">
        <v>400</v>
      </c>
      <c r="K545" s="32"/>
      <c r="L545" s="14"/>
      <c r="M545" s="8">
        <f>+N545+O545</f>
        <v>400</v>
      </c>
      <c r="N545" s="14">
        <v>400</v>
      </c>
      <c r="O545" s="8"/>
      <c r="P545" s="8">
        <f>+Q545+R545</f>
        <v>400</v>
      </c>
      <c r="Q545" s="8">
        <v>400</v>
      </c>
      <c r="R545" s="8"/>
      <c r="S545" s="20">
        <f aca="true" t="shared" si="233" ref="S545:S614">IF(M545=0,0,(P545/M545*100))</f>
        <v>100</v>
      </c>
      <c r="T545" s="15" t="s">
        <v>289</v>
      </c>
      <c r="U545" s="34"/>
      <c r="V545" s="9"/>
    </row>
    <row r="546" spans="1:22" ht="18.75" outlineLevel="2">
      <c r="A546" s="58"/>
      <c r="B546" s="3"/>
      <c r="C546" s="35" t="s">
        <v>329</v>
      </c>
      <c r="D546" s="13"/>
      <c r="E546" s="13"/>
      <c r="F546" s="1"/>
      <c r="G546" s="15"/>
      <c r="H546" s="11"/>
      <c r="I546" s="11"/>
      <c r="J546" s="22">
        <f>SUBTOTAL(9,J545:J545)</f>
        <v>400</v>
      </c>
      <c r="K546" s="22">
        <f aca="true" t="shared" si="234" ref="K546:R546">SUBTOTAL(9,K545:K545)</f>
        <v>0</v>
      </c>
      <c r="L546" s="22">
        <f t="shared" si="234"/>
        <v>0</v>
      </c>
      <c r="M546" s="22">
        <f t="shared" si="234"/>
        <v>400</v>
      </c>
      <c r="N546" s="22">
        <f t="shared" si="234"/>
        <v>400</v>
      </c>
      <c r="O546" s="22">
        <f t="shared" si="234"/>
        <v>0</v>
      </c>
      <c r="P546" s="22">
        <f t="shared" si="234"/>
        <v>400</v>
      </c>
      <c r="Q546" s="22">
        <f t="shared" si="234"/>
        <v>400</v>
      </c>
      <c r="R546" s="22">
        <f t="shared" si="234"/>
        <v>0</v>
      </c>
      <c r="S546" s="23">
        <f t="shared" si="233"/>
        <v>100</v>
      </c>
      <c r="T546" s="15"/>
      <c r="U546" s="34"/>
      <c r="V546" s="9">
        <f>J546-M546</f>
        <v>0</v>
      </c>
    </row>
    <row r="547" spans="1:22" ht="18.75" outlineLevel="3">
      <c r="A547" s="58"/>
      <c r="B547" s="3">
        <v>3322</v>
      </c>
      <c r="C547" s="4">
        <v>30067300</v>
      </c>
      <c r="D547" s="13">
        <v>6323</v>
      </c>
      <c r="E547" s="13"/>
      <c r="F547" s="1">
        <v>7300</v>
      </c>
      <c r="G547" s="6" t="s">
        <v>809</v>
      </c>
      <c r="H547" s="11">
        <v>2002</v>
      </c>
      <c r="I547" s="11">
        <v>2002</v>
      </c>
      <c r="J547" s="7">
        <v>3000</v>
      </c>
      <c r="K547" s="32"/>
      <c r="L547" s="14">
        <v>3000</v>
      </c>
      <c r="M547" s="8">
        <f>+N547+O547</f>
        <v>0</v>
      </c>
      <c r="N547" s="14"/>
      <c r="O547" s="8"/>
      <c r="P547" s="8">
        <f>+Q547+R547</f>
        <v>0</v>
      </c>
      <c r="Q547" s="8"/>
      <c r="R547" s="8"/>
      <c r="S547" s="20">
        <f t="shared" si="233"/>
        <v>0</v>
      </c>
      <c r="T547" s="15" t="s">
        <v>110</v>
      </c>
      <c r="U547" s="34"/>
      <c r="V547" s="9"/>
    </row>
    <row r="548" spans="1:22" ht="18.75" outlineLevel="2">
      <c r="A548" s="58"/>
      <c r="B548" s="3"/>
      <c r="C548" s="35" t="s">
        <v>425</v>
      </c>
      <c r="D548" s="13"/>
      <c r="E548" s="13"/>
      <c r="F548" s="1"/>
      <c r="G548" s="15"/>
      <c r="H548" s="11"/>
      <c r="I548" s="11"/>
      <c r="J548" s="22">
        <f>SUBTOTAL(9,J547:J547)</f>
        <v>3000</v>
      </c>
      <c r="K548" s="22">
        <f aca="true" t="shared" si="235" ref="K548:R548">SUBTOTAL(9,K547:K547)</f>
        <v>0</v>
      </c>
      <c r="L548" s="22">
        <f t="shared" si="235"/>
        <v>3000</v>
      </c>
      <c r="M548" s="22">
        <f t="shared" si="235"/>
        <v>0</v>
      </c>
      <c r="N548" s="22">
        <f t="shared" si="235"/>
        <v>0</v>
      </c>
      <c r="O548" s="22">
        <f t="shared" si="235"/>
        <v>0</v>
      </c>
      <c r="P548" s="22">
        <f t="shared" si="235"/>
        <v>0</v>
      </c>
      <c r="Q548" s="22">
        <f t="shared" si="235"/>
        <v>0</v>
      </c>
      <c r="R548" s="22">
        <f t="shared" si="235"/>
        <v>0</v>
      </c>
      <c r="S548" s="23">
        <f t="shared" si="233"/>
        <v>0</v>
      </c>
      <c r="T548" s="15"/>
      <c r="U548" s="34"/>
      <c r="V548" s="9">
        <f>J548-M548</f>
        <v>3000</v>
      </c>
    </row>
    <row r="549" spans="1:22" ht="18.75" outlineLevel="3">
      <c r="A549" s="36"/>
      <c r="B549" s="3">
        <v>3322</v>
      </c>
      <c r="C549" s="4">
        <v>4505</v>
      </c>
      <c r="D549" s="5">
        <v>6121</v>
      </c>
      <c r="E549" s="5">
        <v>42</v>
      </c>
      <c r="F549" s="1">
        <v>5600</v>
      </c>
      <c r="G549" s="6" t="s">
        <v>705</v>
      </c>
      <c r="H549" s="11" t="s">
        <v>645</v>
      </c>
      <c r="I549" s="11">
        <v>2003</v>
      </c>
      <c r="J549" s="7">
        <v>67000</v>
      </c>
      <c r="K549" s="7">
        <v>39492.6</v>
      </c>
      <c r="L549" s="7">
        <v>11245</v>
      </c>
      <c r="M549" s="8">
        <f>+N549+O549</f>
        <v>27507</v>
      </c>
      <c r="N549" s="7">
        <v>27507</v>
      </c>
      <c r="O549" s="7"/>
      <c r="P549" s="8">
        <f>+Q549+R549</f>
        <v>27506.3373</v>
      </c>
      <c r="Q549" s="7">
        <v>27506.3373</v>
      </c>
      <c r="R549" s="7"/>
      <c r="S549" s="20">
        <f t="shared" si="233"/>
        <v>99.99759079507035</v>
      </c>
      <c r="T549" s="6" t="s">
        <v>94</v>
      </c>
      <c r="U549" s="34" t="s">
        <v>736</v>
      </c>
      <c r="V549" s="9"/>
    </row>
    <row r="550" spans="1:22" ht="18.75" outlineLevel="2">
      <c r="A550" s="36"/>
      <c r="B550" s="3"/>
      <c r="C550" s="35" t="s">
        <v>449</v>
      </c>
      <c r="D550" s="5"/>
      <c r="E550" s="5"/>
      <c r="F550" s="1"/>
      <c r="G550" s="6"/>
      <c r="H550" s="11"/>
      <c r="I550" s="11"/>
      <c r="J550" s="22">
        <f>SUBTOTAL(9,J549:J549)</f>
        <v>67000</v>
      </c>
      <c r="K550" s="22">
        <f aca="true" t="shared" si="236" ref="K550:R550">SUBTOTAL(9,K549:K549)</f>
        <v>39492.6</v>
      </c>
      <c r="L550" s="22">
        <f t="shared" si="236"/>
        <v>11245</v>
      </c>
      <c r="M550" s="22">
        <f t="shared" si="236"/>
        <v>27507</v>
      </c>
      <c r="N550" s="22">
        <f t="shared" si="236"/>
        <v>27507</v>
      </c>
      <c r="O550" s="22">
        <f t="shared" si="236"/>
        <v>0</v>
      </c>
      <c r="P550" s="22">
        <f t="shared" si="236"/>
        <v>27506.3373</v>
      </c>
      <c r="Q550" s="22">
        <f t="shared" si="236"/>
        <v>27506.3373</v>
      </c>
      <c r="R550" s="22">
        <f t="shared" si="236"/>
        <v>0</v>
      </c>
      <c r="S550" s="23">
        <f t="shared" si="233"/>
        <v>99.99759079507035</v>
      </c>
      <c r="T550" s="6"/>
      <c r="U550" s="34"/>
      <c r="V550" s="9">
        <f>J550-M550</f>
        <v>39493</v>
      </c>
    </row>
    <row r="551" spans="1:22" ht="18.75" outlineLevel="3">
      <c r="A551" s="36"/>
      <c r="B551" s="3">
        <v>3322</v>
      </c>
      <c r="C551" s="4">
        <v>4530</v>
      </c>
      <c r="D551" s="5">
        <v>6121</v>
      </c>
      <c r="E551" s="5">
        <v>42</v>
      </c>
      <c r="F551" s="1">
        <v>5600</v>
      </c>
      <c r="G551" s="6" t="s">
        <v>706</v>
      </c>
      <c r="H551" s="11">
        <v>2001</v>
      </c>
      <c r="I551" s="11">
        <v>2007</v>
      </c>
      <c r="J551" s="7">
        <v>209404</v>
      </c>
      <c r="K551" s="7">
        <v>9836.3</v>
      </c>
      <c r="L551" s="7">
        <v>15000</v>
      </c>
      <c r="M551" s="8">
        <f>+N551+O551</f>
        <v>31164</v>
      </c>
      <c r="N551" s="7">
        <v>31164</v>
      </c>
      <c r="O551" s="7"/>
      <c r="P551" s="8">
        <f>+Q551+R551</f>
        <v>19277.0979</v>
      </c>
      <c r="Q551" s="7">
        <v>19277.0979</v>
      </c>
      <c r="R551" s="7"/>
      <c r="S551" s="20">
        <f t="shared" si="233"/>
        <v>61.856943588756266</v>
      </c>
      <c r="T551" s="6" t="s">
        <v>117</v>
      </c>
      <c r="U551" s="34" t="s">
        <v>736</v>
      </c>
      <c r="V551" s="9"/>
    </row>
    <row r="552" spans="1:22" ht="18.75" outlineLevel="3">
      <c r="A552" s="36"/>
      <c r="B552" s="3"/>
      <c r="C552" s="4">
        <v>4530</v>
      </c>
      <c r="D552" s="5">
        <v>6121</v>
      </c>
      <c r="E552" s="5"/>
      <c r="F552" s="1">
        <v>5600</v>
      </c>
      <c r="G552" s="6" t="s">
        <v>706</v>
      </c>
      <c r="H552" s="11"/>
      <c r="I552" s="11"/>
      <c r="J552" s="7"/>
      <c r="K552" s="7"/>
      <c r="L552" s="7"/>
      <c r="M552" s="8">
        <f>+N552+O552</f>
        <v>5130</v>
      </c>
      <c r="N552" s="7">
        <v>5130</v>
      </c>
      <c r="O552" s="7"/>
      <c r="P552" s="8">
        <f>+Q552+R552</f>
        <v>0</v>
      </c>
      <c r="Q552" s="7"/>
      <c r="R552" s="7"/>
      <c r="S552" s="20">
        <f>IF(M552=0,0,(P552/M552*100))</f>
        <v>0</v>
      </c>
      <c r="T552" s="6"/>
      <c r="U552" s="34"/>
      <c r="V552" s="9"/>
    </row>
    <row r="553" spans="1:22" ht="18.75" outlineLevel="2">
      <c r="A553" s="36"/>
      <c r="B553" s="3"/>
      <c r="C553" s="35" t="s">
        <v>450</v>
      </c>
      <c r="D553" s="5"/>
      <c r="E553" s="5"/>
      <c r="F553" s="1"/>
      <c r="G553" s="6"/>
      <c r="H553" s="11"/>
      <c r="I553" s="11"/>
      <c r="J553" s="22">
        <f>SUBTOTAL(9,J551:J552)</f>
        <v>209404</v>
      </c>
      <c r="K553" s="22">
        <f aca="true" t="shared" si="237" ref="K553:R553">SUBTOTAL(9,K551:K552)</f>
        <v>9836.3</v>
      </c>
      <c r="L553" s="22">
        <f t="shared" si="237"/>
        <v>15000</v>
      </c>
      <c r="M553" s="22">
        <f t="shared" si="237"/>
        <v>36294</v>
      </c>
      <c r="N553" s="22">
        <f t="shared" si="237"/>
        <v>36294</v>
      </c>
      <c r="O553" s="22">
        <f t="shared" si="237"/>
        <v>0</v>
      </c>
      <c r="P553" s="22">
        <f t="shared" si="237"/>
        <v>19277.0979</v>
      </c>
      <c r="Q553" s="22">
        <f t="shared" si="237"/>
        <v>19277.0979</v>
      </c>
      <c r="R553" s="22">
        <f t="shared" si="237"/>
        <v>0</v>
      </c>
      <c r="S553" s="23">
        <f t="shared" si="233"/>
        <v>53.11373202182179</v>
      </c>
      <c r="T553" s="6"/>
      <c r="U553" s="34"/>
      <c r="V553" s="9">
        <f>J553-M553</f>
        <v>173110</v>
      </c>
    </row>
    <row r="554" spans="1:22" ht="18.75" outlineLevel="3">
      <c r="A554" s="36"/>
      <c r="B554" s="3">
        <v>3322</v>
      </c>
      <c r="C554" s="4">
        <v>4532</v>
      </c>
      <c r="D554" s="5">
        <v>6351</v>
      </c>
      <c r="E554" s="5"/>
      <c r="F554" s="1">
        <v>5600</v>
      </c>
      <c r="G554" s="6" t="s">
        <v>433</v>
      </c>
      <c r="H554" s="11">
        <v>2001</v>
      </c>
      <c r="I554" s="11">
        <v>2002</v>
      </c>
      <c r="J554" s="7">
        <v>21130</v>
      </c>
      <c r="K554" s="7">
        <v>16000</v>
      </c>
      <c r="L554" s="7">
        <v>5130</v>
      </c>
      <c r="M554" s="8">
        <f>+N554+O554</f>
        <v>0</v>
      </c>
      <c r="N554" s="7"/>
      <c r="O554" s="7"/>
      <c r="P554" s="8">
        <f>+Q554+R554</f>
        <v>0</v>
      </c>
      <c r="Q554" s="7"/>
      <c r="R554" s="7"/>
      <c r="S554" s="20">
        <f t="shared" si="233"/>
        <v>0</v>
      </c>
      <c r="T554" s="6" t="s">
        <v>701</v>
      </c>
      <c r="U554" s="34" t="s">
        <v>736</v>
      </c>
      <c r="V554" s="9"/>
    </row>
    <row r="555" spans="1:22" ht="18.75" outlineLevel="2">
      <c r="A555" s="36"/>
      <c r="B555" s="3"/>
      <c r="C555" s="35" t="s">
        <v>451</v>
      </c>
      <c r="D555" s="5"/>
      <c r="E555" s="5"/>
      <c r="F555" s="1"/>
      <c r="G555" s="6"/>
      <c r="H555" s="11"/>
      <c r="I555" s="11"/>
      <c r="J555" s="22">
        <f>SUBTOTAL(9,J554:J554)</f>
        <v>21130</v>
      </c>
      <c r="K555" s="22">
        <f aca="true" t="shared" si="238" ref="K555:R555">SUBTOTAL(9,K554:K554)</f>
        <v>16000</v>
      </c>
      <c r="L555" s="22">
        <f t="shared" si="238"/>
        <v>5130</v>
      </c>
      <c r="M555" s="22">
        <f t="shared" si="238"/>
        <v>0</v>
      </c>
      <c r="N555" s="22">
        <f t="shared" si="238"/>
        <v>0</v>
      </c>
      <c r="O555" s="22">
        <f t="shared" si="238"/>
        <v>0</v>
      </c>
      <c r="P555" s="22">
        <f t="shared" si="238"/>
        <v>0</v>
      </c>
      <c r="Q555" s="22">
        <f t="shared" si="238"/>
        <v>0</v>
      </c>
      <c r="R555" s="22">
        <f t="shared" si="238"/>
        <v>0</v>
      </c>
      <c r="S555" s="23">
        <f t="shared" si="233"/>
        <v>0</v>
      </c>
      <c r="T555" s="6"/>
      <c r="U555" s="34"/>
      <c r="V555" s="9">
        <f>J555-M555</f>
        <v>21130</v>
      </c>
    </row>
    <row r="556" spans="1:22" ht="18.75" outlineLevel="3">
      <c r="A556" s="34" t="s">
        <v>799</v>
      </c>
      <c r="B556" s="3">
        <v>3322</v>
      </c>
      <c r="C556" s="4">
        <v>4537</v>
      </c>
      <c r="D556" s="5">
        <v>6323</v>
      </c>
      <c r="E556" s="5"/>
      <c r="F556" s="1">
        <v>5600</v>
      </c>
      <c r="G556" s="6" t="s">
        <v>729</v>
      </c>
      <c r="H556" s="11">
        <v>2002</v>
      </c>
      <c r="I556" s="11">
        <v>2002</v>
      </c>
      <c r="J556" s="7">
        <v>3000</v>
      </c>
      <c r="K556" s="7"/>
      <c r="L556" s="7">
        <v>3000</v>
      </c>
      <c r="M556" s="8">
        <f>+N556+O556</f>
        <v>3000</v>
      </c>
      <c r="N556" s="7">
        <v>3000</v>
      </c>
      <c r="O556" s="7"/>
      <c r="P556" s="8">
        <f>+Q556+R556</f>
        <v>3000</v>
      </c>
      <c r="Q556" s="7">
        <v>3000</v>
      </c>
      <c r="R556" s="7"/>
      <c r="S556" s="20">
        <f t="shared" si="233"/>
        <v>100</v>
      </c>
      <c r="T556" s="6" t="s">
        <v>110</v>
      </c>
      <c r="U556" s="34" t="s">
        <v>736</v>
      </c>
      <c r="V556" s="9"/>
    </row>
    <row r="557" spans="1:22" ht="18.75" outlineLevel="2">
      <c r="A557" s="34"/>
      <c r="B557" s="3"/>
      <c r="C557" s="35" t="s">
        <v>452</v>
      </c>
      <c r="D557" s="5"/>
      <c r="E557" s="5"/>
      <c r="F557" s="1"/>
      <c r="G557" s="6"/>
      <c r="H557" s="11"/>
      <c r="I557" s="11"/>
      <c r="J557" s="22">
        <f>SUBTOTAL(9,J556:J556)</f>
        <v>3000</v>
      </c>
      <c r="K557" s="22">
        <f aca="true" t="shared" si="239" ref="K557:R557">SUBTOTAL(9,K556:K556)</f>
        <v>0</v>
      </c>
      <c r="L557" s="22">
        <f t="shared" si="239"/>
        <v>3000</v>
      </c>
      <c r="M557" s="22">
        <f t="shared" si="239"/>
        <v>3000</v>
      </c>
      <c r="N557" s="22">
        <f t="shared" si="239"/>
        <v>3000</v>
      </c>
      <c r="O557" s="22">
        <f t="shared" si="239"/>
        <v>0</v>
      </c>
      <c r="P557" s="22">
        <f t="shared" si="239"/>
        <v>3000</v>
      </c>
      <c r="Q557" s="22">
        <f t="shared" si="239"/>
        <v>3000</v>
      </c>
      <c r="R557" s="22">
        <f t="shared" si="239"/>
        <v>0</v>
      </c>
      <c r="S557" s="23">
        <f t="shared" si="233"/>
        <v>100</v>
      </c>
      <c r="T557" s="6"/>
      <c r="U557" s="34"/>
      <c r="V557" s="9">
        <f>J557-M557</f>
        <v>0</v>
      </c>
    </row>
    <row r="558" spans="1:22" ht="18.75" outlineLevel="3">
      <c r="A558" s="34"/>
      <c r="B558" s="3">
        <v>3322</v>
      </c>
      <c r="C558" s="4">
        <v>4540</v>
      </c>
      <c r="D558" s="5">
        <v>6126</v>
      </c>
      <c r="E558" s="5"/>
      <c r="F558" s="1">
        <v>5600</v>
      </c>
      <c r="G558" s="6" t="s">
        <v>231</v>
      </c>
      <c r="H558" s="11">
        <v>2002</v>
      </c>
      <c r="I558" s="11">
        <v>2004</v>
      </c>
      <c r="J558" s="7">
        <v>25000</v>
      </c>
      <c r="K558" s="7"/>
      <c r="L558" s="7"/>
      <c r="M558" s="8">
        <f>+N558+O558</f>
        <v>2000</v>
      </c>
      <c r="N558" s="7">
        <v>2000</v>
      </c>
      <c r="O558" s="22"/>
      <c r="P558" s="8">
        <f>+Q558+R558</f>
        <v>0</v>
      </c>
      <c r="Q558" s="22"/>
      <c r="R558" s="22"/>
      <c r="S558" s="20">
        <f t="shared" si="233"/>
        <v>0</v>
      </c>
      <c r="T558" s="6" t="s">
        <v>94</v>
      </c>
      <c r="U558" s="34"/>
      <c r="V558" s="9"/>
    </row>
    <row r="559" spans="1:22" ht="18.75" outlineLevel="2">
      <c r="A559" s="34"/>
      <c r="B559" s="3"/>
      <c r="C559" s="35" t="s">
        <v>232</v>
      </c>
      <c r="D559" s="5"/>
      <c r="E559" s="5"/>
      <c r="F559" s="1"/>
      <c r="G559" s="6"/>
      <c r="H559" s="11"/>
      <c r="I559" s="11"/>
      <c r="J559" s="22">
        <f>SUBTOTAL(9,J558:J558)</f>
        <v>25000</v>
      </c>
      <c r="K559" s="22">
        <f aca="true" t="shared" si="240" ref="K559:R559">SUBTOTAL(9,K558:K558)</f>
        <v>0</v>
      </c>
      <c r="L559" s="22">
        <f t="shared" si="240"/>
        <v>0</v>
      </c>
      <c r="M559" s="22">
        <f t="shared" si="240"/>
        <v>2000</v>
      </c>
      <c r="N559" s="22">
        <f t="shared" si="240"/>
        <v>2000</v>
      </c>
      <c r="O559" s="22">
        <f t="shared" si="240"/>
        <v>0</v>
      </c>
      <c r="P559" s="22">
        <f t="shared" si="240"/>
        <v>0</v>
      </c>
      <c r="Q559" s="22">
        <f t="shared" si="240"/>
        <v>0</v>
      </c>
      <c r="R559" s="22">
        <f t="shared" si="240"/>
        <v>0</v>
      </c>
      <c r="S559" s="23">
        <f t="shared" si="233"/>
        <v>0</v>
      </c>
      <c r="T559" s="6"/>
      <c r="U559" s="34"/>
      <c r="V559" s="9">
        <f>J559-M559</f>
        <v>23000</v>
      </c>
    </row>
    <row r="560" spans="1:22" ht="18.75" outlineLevel="1">
      <c r="A560" s="58"/>
      <c r="B560" s="42" t="s">
        <v>0</v>
      </c>
      <c r="C560" s="4"/>
      <c r="D560" s="13"/>
      <c r="E560" s="13"/>
      <c r="F560" s="1"/>
      <c r="G560" s="15"/>
      <c r="H560" s="11"/>
      <c r="I560" s="11"/>
      <c r="J560" s="22">
        <f>SUBTOTAL(9,J543:J558)</f>
        <v>329048</v>
      </c>
      <c r="K560" s="22">
        <f aca="true" t="shared" si="241" ref="K560:R560">SUBTOTAL(9,K543:K558)</f>
        <v>65328.899999999994</v>
      </c>
      <c r="L560" s="22">
        <f t="shared" si="241"/>
        <v>37375</v>
      </c>
      <c r="M560" s="22">
        <f t="shared" si="241"/>
        <v>69315</v>
      </c>
      <c r="N560" s="22">
        <f t="shared" si="241"/>
        <v>69315</v>
      </c>
      <c r="O560" s="22">
        <f t="shared" si="241"/>
        <v>0</v>
      </c>
      <c r="P560" s="22">
        <f t="shared" si="241"/>
        <v>50296.9652</v>
      </c>
      <c r="Q560" s="22">
        <f t="shared" si="241"/>
        <v>50296.9652</v>
      </c>
      <c r="R560" s="22">
        <f t="shared" si="241"/>
        <v>0</v>
      </c>
      <c r="S560" s="23">
        <f t="shared" si="233"/>
        <v>72.56288710957224</v>
      </c>
      <c r="T560" s="15"/>
      <c r="U560" s="34"/>
      <c r="V560" s="9">
        <f>J560-M560</f>
        <v>259733</v>
      </c>
    </row>
    <row r="561" spans="1:22" ht="18.75" outlineLevel="1">
      <c r="A561" s="26"/>
      <c r="B561" s="3">
        <v>3326</v>
      </c>
      <c r="C561" s="4">
        <v>3006</v>
      </c>
      <c r="D561" s="13">
        <v>6129</v>
      </c>
      <c r="E561" s="13"/>
      <c r="F561" s="1">
        <v>7300</v>
      </c>
      <c r="G561" s="15" t="s">
        <v>141</v>
      </c>
      <c r="H561" s="11">
        <v>2002</v>
      </c>
      <c r="I561" s="11">
        <v>2002</v>
      </c>
      <c r="J561" s="7">
        <v>366</v>
      </c>
      <c r="K561" s="7"/>
      <c r="L561" s="7"/>
      <c r="M561" s="7">
        <f>+N561+O561</f>
        <v>366</v>
      </c>
      <c r="N561" s="7">
        <v>366</v>
      </c>
      <c r="O561" s="7"/>
      <c r="P561" s="7">
        <f>+Q561+R561</f>
        <v>365.768</v>
      </c>
      <c r="Q561" s="7">
        <v>365.768</v>
      </c>
      <c r="R561" s="7"/>
      <c r="S561" s="20">
        <f>IF(M561=0,0,(P561/M561*100))</f>
        <v>99.93661202185791</v>
      </c>
      <c r="T561" s="15" t="s">
        <v>110</v>
      </c>
      <c r="U561" s="34"/>
      <c r="V561" s="9"/>
    </row>
    <row r="562" spans="1:22" s="51" customFormat="1" ht="18.75" outlineLevel="1">
      <c r="A562" s="58"/>
      <c r="B562" s="42"/>
      <c r="C562" s="35" t="s">
        <v>142</v>
      </c>
      <c r="D562" s="61"/>
      <c r="E562" s="61"/>
      <c r="F562" s="54"/>
      <c r="G562" s="62"/>
      <c r="H562" s="56"/>
      <c r="I562" s="56"/>
      <c r="J562" s="22">
        <f aca="true" t="shared" si="242" ref="J562:R562">SUBTOTAL(9,J561:J561)</f>
        <v>366</v>
      </c>
      <c r="K562" s="22">
        <f t="shared" si="242"/>
        <v>0</v>
      </c>
      <c r="L562" s="22">
        <f t="shared" si="242"/>
        <v>0</v>
      </c>
      <c r="M562" s="22">
        <f t="shared" si="242"/>
        <v>366</v>
      </c>
      <c r="N562" s="22">
        <f t="shared" si="242"/>
        <v>366</v>
      </c>
      <c r="O562" s="22">
        <f t="shared" si="242"/>
        <v>0</v>
      </c>
      <c r="P562" s="22">
        <f t="shared" si="242"/>
        <v>365.768</v>
      </c>
      <c r="Q562" s="22">
        <f t="shared" si="242"/>
        <v>365.768</v>
      </c>
      <c r="R562" s="22">
        <f t="shared" si="242"/>
        <v>0</v>
      </c>
      <c r="S562" s="23">
        <f>IF(M562=0,0,(P562/M562*100))</f>
        <v>99.93661202185791</v>
      </c>
      <c r="T562" s="62"/>
      <c r="U562" s="49"/>
      <c r="V562" s="50"/>
    </row>
    <row r="563" spans="1:22" ht="18.75" outlineLevel="1">
      <c r="A563" s="26"/>
      <c r="B563" s="3">
        <v>3326</v>
      </c>
      <c r="C563" s="4">
        <v>3001510000</v>
      </c>
      <c r="D563" s="13">
        <v>6129</v>
      </c>
      <c r="E563" s="13"/>
      <c r="F563" s="1">
        <v>5100</v>
      </c>
      <c r="G563" s="15" t="s">
        <v>309</v>
      </c>
      <c r="H563" s="11">
        <v>2002</v>
      </c>
      <c r="I563" s="11">
        <v>2002</v>
      </c>
      <c r="J563" s="7">
        <v>149</v>
      </c>
      <c r="K563" s="7"/>
      <c r="L563" s="7"/>
      <c r="M563" s="7">
        <f>+N563+O563</f>
        <v>149</v>
      </c>
      <c r="N563" s="7">
        <v>149</v>
      </c>
      <c r="O563" s="7"/>
      <c r="P563" s="7">
        <f>+Q563+R563</f>
        <v>147.258</v>
      </c>
      <c r="Q563" s="7">
        <v>147.258</v>
      </c>
      <c r="R563" s="7"/>
      <c r="S563" s="20">
        <f>IF(M563=0,0,(P563/M563*100))</f>
        <v>98.83087248322148</v>
      </c>
      <c r="T563" s="15" t="s">
        <v>777</v>
      </c>
      <c r="U563" s="34"/>
      <c r="V563" s="9"/>
    </row>
    <row r="564" spans="1:22" s="51" customFormat="1" ht="18.75" outlineLevel="1">
      <c r="A564" s="58"/>
      <c r="B564" s="42"/>
      <c r="C564" s="35" t="s">
        <v>308</v>
      </c>
      <c r="D564" s="61"/>
      <c r="E564" s="61"/>
      <c r="F564" s="54"/>
      <c r="G564" s="62"/>
      <c r="H564" s="56"/>
      <c r="I564" s="56"/>
      <c r="J564" s="22">
        <f>SUBTOTAL(9,J563:J563)</f>
        <v>149</v>
      </c>
      <c r="K564" s="22">
        <f aca="true" t="shared" si="243" ref="K564:R564">SUBTOTAL(9,K563:K563)</f>
        <v>0</v>
      </c>
      <c r="L564" s="22">
        <f t="shared" si="243"/>
        <v>0</v>
      </c>
      <c r="M564" s="22">
        <f t="shared" si="243"/>
        <v>149</v>
      </c>
      <c r="N564" s="22">
        <f t="shared" si="243"/>
        <v>149</v>
      </c>
      <c r="O564" s="22">
        <f t="shared" si="243"/>
        <v>0</v>
      </c>
      <c r="P564" s="22">
        <f t="shared" si="243"/>
        <v>147.258</v>
      </c>
      <c r="Q564" s="22">
        <f t="shared" si="243"/>
        <v>147.258</v>
      </c>
      <c r="R564" s="22">
        <f t="shared" si="243"/>
        <v>0</v>
      </c>
      <c r="S564" s="23">
        <f>IF(M564=0,0,(P564/M564*100))</f>
        <v>98.83087248322148</v>
      </c>
      <c r="T564" s="62"/>
      <c r="U564" s="49"/>
      <c r="V564" s="50"/>
    </row>
    <row r="565" spans="1:22" ht="18.75" outlineLevel="3">
      <c r="A565" s="58"/>
      <c r="B565" s="3">
        <v>3326</v>
      </c>
      <c r="C565" s="4">
        <v>4531</v>
      </c>
      <c r="D565" s="13">
        <v>6121</v>
      </c>
      <c r="E565" s="13"/>
      <c r="F565" s="1">
        <v>5600</v>
      </c>
      <c r="G565" s="6" t="s">
        <v>300</v>
      </c>
      <c r="H565" s="11">
        <v>2001</v>
      </c>
      <c r="I565" s="11">
        <v>2003</v>
      </c>
      <c r="J565" s="7">
        <v>2000</v>
      </c>
      <c r="K565" s="16"/>
      <c r="L565" s="14"/>
      <c r="M565" s="8">
        <f>+N565+O565</f>
        <v>1000</v>
      </c>
      <c r="N565" s="14">
        <v>1000</v>
      </c>
      <c r="O565" s="8"/>
      <c r="P565" s="8">
        <f>+Q565+R565</f>
        <v>994.98</v>
      </c>
      <c r="Q565" s="8">
        <v>994.98</v>
      </c>
      <c r="R565" s="8"/>
      <c r="S565" s="20">
        <f t="shared" si="233"/>
        <v>99.49799999999999</v>
      </c>
      <c r="T565" s="15" t="s">
        <v>94</v>
      </c>
      <c r="U565" s="34"/>
      <c r="V565" s="9"/>
    </row>
    <row r="566" spans="1:22" ht="18.75" outlineLevel="2">
      <c r="A566" s="58"/>
      <c r="B566" s="3"/>
      <c r="C566" s="35" t="s">
        <v>301</v>
      </c>
      <c r="D566" s="13"/>
      <c r="E566" s="13"/>
      <c r="F566" s="1"/>
      <c r="G566" s="17"/>
      <c r="H566" s="11"/>
      <c r="I566" s="11"/>
      <c r="J566" s="22">
        <f>SUBTOTAL(9,J565:J565)</f>
        <v>2000</v>
      </c>
      <c r="K566" s="22">
        <f aca="true" t="shared" si="244" ref="K566:R566">SUBTOTAL(9,K565:K565)</f>
        <v>0</v>
      </c>
      <c r="L566" s="22">
        <f t="shared" si="244"/>
        <v>0</v>
      </c>
      <c r="M566" s="22">
        <f t="shared" si="244"/>
        <v>1000</v>
      </c>
      <c r="N566" s="22">
        <f t="shared" si="244"/>
        <v>1000</v>
      </c>
      <c r="O566" s="22">
        <f t="shared" si="244"/>
        <v>0</v>
      </c>
      <c r="P566" s="22">
        <f t="shared" si="244"/>
        <v>994.98</v>
      </c>
      <c r="Q566" s="22">
        <f t="shared" si="244"/>
        <v>994.98</v>
      </c>
      <c r="R566" s="22">
        <f t="shared" si="244"/>
        <v>0</v>
      </c>
      <c r="S566" s="23">
        <f t="shared" si="233"/>
        <v>99.49799999999999</v>
      </c>
      <c r="T566" s="15"/>
      <c r="U566" s="34"/>
      <c r="V566" s="9">
        <f>J566-M566</f>
        <v>1000</v>
      </c>
    </row>
    <row r="567" spans="1:22" ht="18.75" outlineLevel="1">
      <c r="A567" s="58"/>
      <c r="B567" s="42" t="s">
        <v>290</v>
      </c>
      <c r="C567" s="4"/>
      <c r="D567" s="13"/>
      <c r="E567" s="13"/>
      <c r="F567" s="1"/>
      <c r="G567" s="17"/>
      <c r="H567" s="11"/>
      <c r="I567" s="11"/>
      <c r="J567" s="22">
        <f>SUBTOTAL(9,J561:J565)</f>
        <v>2515</v>
      </c>
      <c r="K567" s="22">
        <f aca="true" t="shared" si="245" ref="K567:R567">SUBTOTAL(9,K561:K565)</f>
        <v>0</v>
      </c>
      <c r="L567" s="22">
        <f t="shared" si="245"/>
        <v>0</v>
      </c>
      <c r="M567" s="22">
        <f t="shared" si="245"/>
        <v>1515</v>
      </c>
      <c r="N567" s="22">
        <f t="shared" si="245"/>
        <v>1515</v>
      </c>
      <c r="O567" s="22">
        <f t="shared" si="245"/>
        <v>0</v>
      </c>
      <c r="P567" s="22">
        <f t="shared" si="245"/>
        <v>1508.0059999999999</v>
      </c>
      <c r="Q567" s="22">
        <f t="shared" si="245"/>
        <v>1508.0059999999999</v>
      </c>
      <c r="R567" s="22">
        <f t="shared" si="245"/>
        <v>0</v>
      </c>
      <c r="S567" s="23">
        <f t="shared" si="233"/>
        <v>99.53834983498349</v>
      </c>
      <c r="T567" s="15"/>
      <c r="U567" s="34"/>
      <c r="V567" s="9">
        <f>J567-M567</f>
        <v>1000</v>
      </c>
    </row>
    <row r="568" spans="1:22" ht="18.75" outlineLevel="3">
      <c r="A568" s="58"/>
      <c r="B568" s="3">
        <v>3419</v>
      </c>
      <c r="C568" s="4">
        <v>30077400</v>
      </c>
      <c r="D568" s="13">
        <v>6122</v>
      </c>
      <c r="E568" s="13"/>
      <c r="F568" s="1">
        <v>7400</v>
      </c>
      <c r="G568" s="6" t="s">
        <v>44</v>
      </c>
      <c r="H568" s="11">
        <v>2002</v>
      </c>
      <c r="I568" s="11">
        <v>2002</v>
      </c>
      <c r="J568" s="14">
        <v>6517</v>
      </c>
      <c r="K568" s="16"/>
      <c r="L568" s="14">
        <v>2550</v>
      </c>
      <c r="M568" s="8">
        <f>+N568+O568</f>
        <v>2970</v>
      </c>
      <c r="N568" s="14">
        <v>2970</v>
      </c>
      <c r="O568" s="8"/>
      <c r="P568" s="8">
        <f>+Q568+R568</f>
        <v>2931.6395</v>
      </c>
      <c r="Q568" s="8">
        <v>2931.6395</v>
      </c>
      <c r="R568" s="8"/>
      <c r="S568" s="20">
        <f t="shared" si="233"/>
        <v>98.70840067340067</v>
      </c>
      <c r="T568" s="17" t="s">
        <v>108</v>
      </c>
      <c r="U568" s="34"/>
      <c r="V568" s="9"/>
    </row>
    <row r="569" spans="1:22" ht="18.75" outlineLevel="3">
      <c r="A569" s="58"/>
      <c r="B569" s="3"/>
      <c r="C569" s="4">
        <v>30077400</v>
      </c>
      <c r="D569" s="13">
        <v>6126</v>
      </c>
      <c r="E569" s="13"/>
      <c r="F569" s="1">
        <v>7400</v>
      </c>
      <c r="G569" s="6" t="s">
        <v>44</v>
      </c>
      <c r="H569" s="11"/>
      <c r="I569" s="11"/>
      <c r="J569" s="14"/>
      <c r="K569" s="16"/>
      <c r="L569" s="14"/>
      <c r="M569" s="8">
        <f>+N569+O569</f>
        <v>14</v>
      </c>
      <c r="N569" s="14">
        <v>14</v>
      </c>
      <c r="O569" s="8"/>
      <c r="P569" s="8">
        <f>+Q569+R569</f>
        <v>14</v>
      </c>
      <c r="Q569" s="8">
        <v>14</v>
      </c>
      <c r="R569" s="8"/>
      <c r="S569" s="20">
        <f t="shared" si="233"/>
        <v>100</v>
      </c>
      <c r="T569" s="17"/>
      <c r="U569" s="34"/>
      <c r="V569" s="9"/>
    </row>
    <row r="570" spans="1:22" ht="18.75" outlineLevel="3">
      <c r="A570" s="58"/>
      <c r="B570" s="3"/>
      <c r="C570" s="4">
        <v>30077400</v>
      </c>
      <c r="D570" s="13">
        <v>6322</v>
      </c>
      <c r="E570" s="13"/>
      <c r="F570" s="1">
        <v>7400</v>
      </c>
      <c r="G570" s="6" t="s">
        <v>351</v>
      </c>
      <c r="H570" s="11"/>
      <c r="I570" s="11"/>
      <c r="J570" s="14"/>
      <c r="K570" s="16"/>
      <c r="L570" s="14"/>
      <c r="M570" s="8">
        <f>+N570+O570</f>
        <v>2683</v>
      </c>
      <c r="N570" s="14">
        <v>2683</v>
      </c>
      <c r="O570" s="8"/>
      <c r="P570" s="8">
        <f>+Q570+R570</f>
        <v>2383</v>
      </c>
      <c r="Q570" s="8">
        <v>2383</v>
      </c>
      <c r="R570" s="8"/>
      <c r="S570" s="20">
        <f t="shared" si="233"/>
        <v>88.81848676854268</v>
      </c>
      <c r="T570" s="17"/>
      <c r="U570" s="34"/>
      <c r="V570" s="9"/>
    </row>
    <row r="571" spans="1:22" ht="18.75" outlineLevel="3">
      <c r="A571" s="58"/>
      <c r="B571" s="3"/>
      <c r="C571" s="4">
        <v>30077400</v>
      </c>
      <c r="D571" s="13">
        <v>6121</v>
      </c>
      <c r="E571" s="13"/>
      <c r="F571" s="1">
        <v>5600</v>
      </c>
      <c r="G571" s="6" t="s">
        <v>154</v>
      </c>
      <c r="H571" s="11"/>
      <c r="I571" s="11"/>
      <c r="J571" s="14"/>
      <c r="K571" s="16"/>
      <c r="L571" s="14"/>
      <c r="M571" s="8">
        <f>+N571+O571</f>
        <v>850</v>
      </c>
      <c r="N571" s="14"/>
      <c r="O571" s="8">
        <v>850</v>
      </c>
      <c r="P571" s="8">
        <f>+Q571+R571</f>
        <v>285</v>
      </c>
      <c r="Q571" s="8"/>
      <c r="R571" s="8">
        <v>285</v>
      </c>
      <c r="S571" s="20">
        <f>IF(M571=0,0,(P571/M571*100))</f>
        <v>33.52941176470588</v>
      </c>
      <c r="T571" s="17" t="s">
        <v>702</v>
      </c>
      <c r="U571" s="34"/>
      <c r="V571" s="9"/>
    </row>
    <row r="572" spans="1:22" ht="18.75" outlineLevel="2">
      <c r="A572" s="58"/>
      <c r="B572" s="3"/>
      <c r="C572" s="35" t="s">
        <v>45</v>
      </c>
      <c r="D572" s="13"/>
      <c r="E572" s="13"/>
      <c r="F572" s="1"/>
      <c r="G572" s="6"/>
      <c r="H572" s="11"/>
      <c r="I572" s="11"/>
      <c r="J572" s="60">
        <f>SUBTOTAL(9,J568:J571)</f>
        <v>6517</v>
      </c>
      <c r="K572" s="60">
        <f aca="true" t="shared" si="246" ref="K572:R572">SUBTOTAL(9,K568:K571)</f>
        <v>0</v>
      </c>
      <c r="L572" s="60">
        <f t="shared" si="246"/>
        <v>2550</v>
      </c>
      <c r="M572" s="60">
        <f t="shared" si="246"/>
        <v>6517</v>
      </c>
      <c r="N572" s="60">
        <f t="shared" si="246"/>
        <v>5667</v>
      </c>
      <c r="O572" s="60">
        <f t="shared" si="246"/>
        <v>850</v>
      </c>
      <c r="P572" s="60">
        <f t="shared" si="246"/>
        <v>5613.6395</v>
      </c>
      <c r="Q572" s="60">
        <f t="shared" si="246"/>
        <v>5328.6395</v>
      </c>
      <c r="R572" s="60">
        <f t="shared" si="246"/>
        <v>285</v>
      </c>
      <c r="S572" s="23">
        <f t="shared" si="233"/>
        <v>86.13839957035447</v>
      </c>
      <c r="T572" s="17"/>
      <c r="U572" s="34"/>
      <c r="V572" s="9">
        <f>J572-M572</f>
        <v>0</v>
      </c>
    </row>
    <row r="573" spans="1:22" ht="18.75" outlineLevel="3">
      <c r="A573" s="58"/>
      <c r="B573" s="3">
        <v>3419</v>
      </c>
      <c r="C573" s="4">
        <v>30079103</v>
      </c>
      <c r="D573" s="13">
        <v>6351</v>
      </c>
      <c r="E573" s="13"/>
      <c r="F573" s="1">
        <v>7400</v>
      </c>
      <c r="G573" s="15" t="s">
        <v>48</v>
      </c>
      <c r="H573" s="11">
        <v>2002</v>
      </c>
      <c r="I573" s="11">
        <v>2002</v>
      </c>
      <c r="J573" s="7">
        <v>6500</v>
      </c>
      <c r="K573" s="32"/>
      <c r="L573" s="14">
        <v>9500</v>
      </c>
      <c r="M573" s="8">
        <f>+N573+O573</f>
        <v>6500</v>
      </c>
      <c r="N573" s="14">
        <v>6500</v>
      </c>
      <c r="O573" s="8"/>
      <c r="P573" s="8">
        <f>+Q573+R573</f>
        <v>6399.6247</v>
      </c>
      <c r="Q573" s="8">
        <v>6399.6247</v>
      </c>
      <c r="R573" s="8"/>
      <c r="S573" s="20">
        <f t="shared" si="233"/>
        <v>98.45576461538462</v>
      </c>
      <c r="T573" s="15" t="s">
        <v>170</v>
      </c>
      <c r="U573" s="34"/>
      <c r="V573" s="9"/>
    </row>
    <row r="574" spans="1:22" ht="18.75" outlineLevel="2">
      <c r="A574" s="58"/>
      <c r="B574" s="3"/>
      <c r="C574" s="35" t="s">
        <v>57</v>
      </c>
      <c r="D574" s="13"/>
      <c r="E574" s="13"/>
      <c r="F574" s="1"/>
      <c r="G574" s="15"/>
      <c r="H574" s="11"/>
      <c r="I574" s="11"/>
      <c r="J574" s="22">
        <f>SUBTOTAL(9,J573:J573)</f>
        <v>6500</v>
      </c>
      <c r="K574" s="22">
        <f aca="true" t="shared" si="247" ref="K574:R574">SUBTOTAL(9,K573:K573)</f>
        <v>0</v>
      </c>
      <c r="L574" s="22">
        <f t="shared" si="247"/>
        <v>9500</v>
      </c>
      <c r="M574" s="22">
        <f t="shared" si="247"/>
        <v>6500</v>
      </c>
      <c r="N574" s="22">
        <f t="shared" si="247"/>
        <v>6500</v>
      </c>
      <c r="O574" s="22">
        <f t="shared" si="247"/>
        <v>0</v>
      </c>
      <c r="P574" s="22">
        <f t="shared" si="247"/>
        <v>6399.6247</v>
      </c>
      <c r="Q574" s="22">
        <f t="shared" si="247"/>
        <v>6399.6247</v>
      </c>
      <c r="R574" s="22">
        <f t="shared" si="247"/>
        <v>0</v>
      </c>
      <c r="S574" s="23">
        <f t="shared" si="233"/>
        <v>98.45576461538462</v>
      </c>
      <c r="T574" s="15"/>
      <c r="U574" s="34"/>
      <c r="V574" s="9">
        <f>J574-M574</f>
        <v>0</v>
      </c>
    </row>
    <row r="575" spans="1:22" ht="18.75" outlineLevel="3">
      <c r="A575" s="58"/>
      <c r="B575" s="3">
        <v>3419</v>
      </c>
      <c r="C575" s="4">
        <v>30079104</v>
      </c>
      <c r="D575" s="13">
        <v>6122</v>
      </c>
      <c r="E575" s="13"/>
      <c r="F575" s="1">
        <v>7400</v>
      </c>
      <c r="G575" s="15" t="s">
        <v>46</v>
      </c>
      <c r="H575" s="11">
        <v>2002</v>
      </c>
      <c r="I575" s="11">
        <v>2002</v>
      </c>
      <c r="J575" s="16">
        <v>200</v>
      </c>
      <c r="K575" s="16"/>
      <c r="L575" s="14">
        <v>200</v>
      </c>
      <c r="M575" s="8">
        <f>+N575+O575</f>
        <v>0</v>
      </c>
      <c r="N575" s="14"/>
      <c r="O575" s="8"/>
      <c r="P575" s="8">
        <f>+Q575+R575</f>
        <v>0</v>
      </c>
      <c r="Q575" s="8"/>
      <c r="R575" s="8"/>
      <c r="S575" s="20">
        <f t="shared" si="233"/>
        <v>0</v>
      </c>
      <c r="T575" s="15" t="s">
        <v>169</v>
      </c>
      <c r="U575" s="34"/>
      <c r="V575" s="9"/>
    </row>
    <row r="576" spans="1:22" ht="18.75" outlineLevel="3">
      <c r="A576" s="58"/>
      <c r="B576" s="3"/>
      <c r="C576" s="4">
        <v>30079104</v>
      </c>
      <c r="D576" s="13">
        <v>6351</v>
      </c>
      <c r="E576" s="13"/>
      <c r="F576" s="1">
        <v>7400</v>
      </c>
      <c r="G576" s="15" t="s">
        <v>46</v>
      </c>
      <c r="H576" s="11"/>
      <c r="I576" s="11"/>
      <c r="J576" s="16"/>
      <c r="K576" s="16"/>
      <c r="L576" s="14"/>
      <c r="M576" s="8">
        <f>+N576+O576</f>
        <v>200</v>
      </c>
      <c r="N576" s="14">
        <v>200</v>
      </c>
      <c r="O576" s="8"/>
      <c r="P576" s="8">
        <f>+Q576+R576</f>
        <v>169.9917</v>
      </c>
      <c r="Q576" s="8">
        <v>169.9917</v>
      </c>
      <c r="R576" s="8"/>
      <c r="S576" s="20">
        <f t="shared" si="233"/>
        <v>84.99585</v>
      </c>
      <c r="T576" s="15"/>
      <c r="U576" s="34"/>
      <c r="V576" s="9"/>
    </row>
    <row r="577" spans="1:22" ht="18.75" outlineLevel="2">
      <c r="A577" s="58"/>
      <c r="B577" s="3"/>
      <c r="C577" s="35" t="s">
        <v>47</v>
      </c>
      <c r="D577" s="13"/>
      <c r="E577" s="13"/>
      <c r="F577" s="1"/>
      <c r="G577" s="17"/>
      <c r="H577" s="11"/>
      <c r="I577" s="11"/>
      <c r="J577" s="59">
        <f aca="true" t="shared" si="248" ref="J577:R577">SUBTOTAL(9,J575:J576)</f>
        <v>200</v>
      </c>
      <c r="K577" s="59">
        <f t="shared" si="248"/>
        <v>0</v>
      </c>
      <c r="L577" s="60">
        <f t="shared" si="248"/>
        <v>200</v>
      </c>
      <c r="M577" s="10">
        <f t="shared" si="248"/>
        <v>200</v>
      </c>
      <c r="N577" s="60">
        <f t="shared" si="248"/>
        <v>200</v>
      </c>
      <c r="O577" s="10">
        <f t="shared" si="248"/>
        <v>0</v>
      </c>
      <c r="P577" s="10">
        <f t="shared" si="248"/>
        <v>169.9917</v>
      </c>
      <c r="Q577" s="10">
        <f t="shared" si="248"/>
        <v>169.9917</v>
      </c>
      <c r="R577" s="10">
        <f t="shared" si="248"/>
        <v>0</v>
      </c>
      <c r="S577" s="23">
        <f t="shared" si="233"/>
        <v>84.99585</v>
      </c>
      <c r="T577" s="15"/>
      <c r="U577" s="34"/>
      <c r="V577" s="9">
        <f>J577-M577</f>
        <v>0</v>
      </c>
    </row>
    <row r="578" spans="1:22" ht="18.75" outlineLevel="2">
      <c r="A578" s="26"/>
      <c r="B578" s="3">
        <v>3419</v>
      </c>
      <c r="C578" s="4">
        <v>3487</v>
      </c>
      <c r="D578" s="13">
        <v>6313</v>
      </c>
      <c r="E578" s="13"/>
      <c r="F578" s="1">
        <v>7400</v>
      </c>
      <c r="G578" s="17" t="s">
        <v>556</v>
      </c>
      <c r="H578" s="11">
        <v>2002</v>
      </c>
      <c r="I578" s="11">
        <v>2002</v>
      </c>
      <c r="J578" s="16">
        <v>800</v>
      </c>
      <c r="K578" s="16"/>
      <c r="L578" s="14"/>
      <c r="M578" s="8">
        <f>+N578+O578</f>
        <v>800</v>
      </c>
      <c r="N578" s="14">
        <v>800</v>
      </c>
      <c r="O578" s="8"/>
      <c r="P578" s="8">
        <f>+Q578+R578</f>
        <v>800</v>
      </c>
      <c r="Q578" s="8">
        <v>800</v>
      </c>
      <c r="R578" s="8"/>
      <c r="S578" s="20">
        <f t="shared" si="233"/>
        <v>100</v>
      </c>
      <c r="T578" s="15" t="s">
        <v>108</v>
      </c>
      <c r="U578" s="34"/>
      <c r="V578" s="9"/>
    </row>
    <row r="579" spans="1:22" s="51" customFormat="1" ht="16.5" customHeight="1" outlineLevel="2">
      <c r="A579" s="58"/>
      <c r="B579" s="42"/>
      <c r="C579" s="35" t="s">
        <v>557</v>
      </c>
      <c r="D579" s="61"/>
      <c r="E579" s="61"/>
      <c r="F579" s="54"/>
      <c r="G579" s="63"/>
      <c r="H579" s="56"/>
      <c r="I579" s="56"/>
      <c r="J579" s="59">
        <f>SUBTOTAL(9,J578:J578)</f>
        <v>800</v>
      </c>
      <c r="K579" s="59">
        <f aca="true" t="shared" si="249" ref="K579:R579">SUBTOTAL(9,K578:K578)</f>
        <v>0</v>
      </c>
      <c r="L579" s="59">
        <f t="shared" si="249"/>
        <v>0</v>
      </c>
      <c r="M579" s="59">
        <f t="shared" si="249"/>
        <v>800</v>
      </c>
      <c r="N579" s="59">
        <f t="shared" si="249"/>
        <v>800</v>
      </c>
      <c r="O579" s="59">
        <f t="shared" si="249"/>
        <v>0</v>
      </c>
      <c r="P579" s="59">
        <f t="shared" si="249"/>
        <v>800</v>
      </c>
      <c r="Q579" s="59">
        <f t="shared" si="249"/>
        <v>800</v>
      </c>
      <c r="R579" s="59">
        <f t="shared" si="249"/>
        <v>0</v>
      </c>
      <c r="S579" s="23">
        <f t="shared" si="233"/>
        <v>100</v>
      </c>
      <c r="T579" s="62"/>
      <c r="U579" s="49"/>
      <c r="V579" s="9">
        <f>J579-M579</f>
        <v>0</v>
      </c>
    </row>
    <row r="580" spans="1:22" ht="18.75" outlineLevel="3">
      <c r="A580" s="58"/>
      <c r="B580" s="3">
        <v>3419</v>
      </c>
      <c r="C580" s="4">
        <v>3489</v>
      </c>
      <c r="D580" s="64">
        <v>6322</v>
      </c>
      <c r="E580" s="4"/>
      <c r="F580" s="4">
        <v>7400</v>
      </c>
      <c r="G580" s="15" t="s">
        <v>341</v>
      </c>
      <c r="H580" s="11">
        <v>2002</v>
      </c>
      <c r="I580" s="11">
        <v>2002</v>
      </c>
      <c r="J580" s="7">
        <v>1000</v>
      </c>
      <c r="K580" s="32"/>
      <c r="L580" s="14"/>
      <c r="M580" s="8">
        <f>+N580+O580</f>
        <v>1000</v>
      </c>
      <c r="N580" s="14">
        <v>1000</v>
      </c>
      <c r="O580" s="8"/>
      <c r="P580" s="8">
        <f>+Q580+R580</f>
        <v>1000</v>
      </c>
      <c r="Q580" s="8">
        <v>1000</v>
      </c>
      <c r="R580" s="8"/>
      <c r="S580" s="20">
        <f t="shared" si="233"/>
        <v>100</v>
      </c>
      <c r="T580" s="15" t="s">
        <v>108</v>
      </c>
      <c r="U580" s="34"/>
      <c r="V580" s="9"/>
    </row>
    <row r="581" spans="1:22" ht="18.75" outlineLevel="2">
      <c r="A581" s="58"/>
      <c r="B581" s="3"/>
      <c r="C581" s="35" t="s">
        <v>342</v>
      </c>
      <c r="D581" s="13"/>
      <c r="E581" s="13"/>
      <c r="F581" s="1"/>
      <c r="G581" s="15"/>
      <c r="H581" s="11"/>
      <c r="I581" s="11"/>
      <c r="J581" s="22">
        <f>SUBTOTAL(9,J580:J580)</f>
        <v>1000</v>
      </c>
      <c r="K581" s="22">
        <f aca="true" t="shared" si="250" ref="K581:R581">SUBTOTAL(9,K580:K580)</f>
        <v>0</v>
      </c>
      <c r="L581" s="22">
        <f t="shared" si="250"/>
        <v>0</v>
      </c>
      <c r="M581" s="22">
        <f t="shared" si="250"/>
        <v>1000</v>
      </c>
      <c r="N581" s="22">
        <f t="shared" si="250"/>
        <v>1000</v>
      </c>
      <c r="O581" s="22">
        <f t="shared" si="250"/>
        <v>0</v>
      </c>
      <c r="P581" s="22">
        <f t="shared" si="250"/>
        <v>1000</v>
      </c>
      <c r="Q581" s="22">
        <f t="shared" si="250"/>
        <v>1000</v>
      </c>
      <c r="R581" s="22">
        <f t="shared" si="250"/>
        <v>0</v>
      </c>
      <c r="S581" s="23">
        <f t="shared" si="233"/>
        <v>100</v>
      </c>
      <c r="T581" s="15"/>
      <c r="U581" s="34"/>
      <c r="V581" s="9">
        <f>J581-M581</f>
        <v>0</v>
      </c>
    </row>
    <row r="582" spans="1:22" ht="18.75" outlineLevel="3">
      <c r="A582" s="58"/>
      <c r="B582" s="3">
        <v>3419</v>
      </c>
      <c r="C582" s="4">
        <v>3490</v>
      </c>
      <c r="D582" s="64">
        <v>6322</v>
      </c>
      <c r="E582" s="13"/>
      <c r="F582" s="4">
        <v>7400</v>
      </c>
      <c r="G582" s="15" t="s">
        <v>343</v>
      </c>
      <c r="H582" s="11">
        <v>2002</v>
      </c>
      <c r="I582" s="11">
        <v>2002</v>
      </c>
      <c r="J582" s="7">
        <v>700</v>
      </c>
      <c r="K582" s="32"/>
      <c r="L582" s="14"/>
      <c r="M582" s="8">
        <f>+N582+O582</f>
        <v>700</v>
      </c>
      <c r="N582" s="14">
        <v>700</v>
      </c>
      <c r="O582" s="8"/>
      <c r="P582" s="8">
        <f>+Q582+R582</f>
        <v>700</v>
      </c>
      <c r="Q582" s="8">
        <v>700</v>
      </c>
      <c r="R582" s="8"/>
      <c r="S582" s="20">
        <f t="shared" si="233"/>
        <v>100</v>
      </c>
      <c r="T582" s="15" t="s">
        <v>108</v>
      </c>
      <c r="U582" s="34"/>
      <c r="V582" s="9"/>
    </row>
    <row r="583" spans="1:22" ht="18.75" outlineLevel="2">
      <c r="A583" s="58"/>
      <c r="B583" s="3"/>
      <c r="C583" s="35" t="s">
        <v>344</v>
      </c>
      <c r="D583" s="13"/>
      <c r="E583" s="13"/>
      <c r="F583" s="1"/>
      <c r="G583" s="15"/>
      <c r="H583" s="11"/>
      <c r="I583" s="11"/>
      <c r="J583" s="22">
        <f>SUBTOTAL(9,J582:J582)</f>
        <v>700</v>
      </c>
      <c r="K583" s="22">
        <f aca="true" t="shared" si="251" ref="K583:R583">SUBTOTAL(9,K582:K582)</f>
        <v>0</v>
      </c>
      <c r="L583" s="22">
        <f t="shared" si="251"/>
        <v>0</v>
      </c>
      <c r="M583" s="22">
        <f t="shared" si="251"/>
        <v>700</v>
      </c>
      <c r="N583" s="22">
        <f t="shared" si="251"/>
        <v>700</v>
      </c>
      <c r="O583" s="22">
        <f t="shared" si="251"/>
        <v>0</v>
      </c>
      <c r="P583" s="22">
        <f t="shared" si="251"/>
        <v>700</v>
      </c>
      <c r="Q583" s="22">
        <f t="shared" si="251"/>
        <v>700</v>
      </c>
      <c r="R583" s="22">
        <f t="shared" si="251"/>
        <v>0</v>
      </c>
      <c r="S583" s="23">
        <f t="shared" si="233"/>
        <v>100</v>
      </c>
      <c r="T583" s="15"/>
      <c r="U583" s="34"/>
      <c r="V583" s="9">
        <f>J583-M583</f>
        <v>0</v>
      </c>
    </row>
    <row r="584" spans="1:22" ht="18.75" outlineLevel="3">
      <c r="A584" s="58"/>
      <c r="B584" s="3">
        <v>3419</v>
      </c>
      <c r="C584" s="4">
        <v>3494</v>
      </c>
      <c r="D584" s="13">
        <v>6322</v>
      </c>
      <c r="E584" s="13"/>
      <c r="F584" s="1">
        <v>5600</v>
      </c>
      <c r="G584" s="17" t="s">
        <v>239</v>
      </c>
      <c r="H584" s="11">
        <v>2002</v>
      </c>
      <c r="I584" s="11">
        <v>2002</v>
      </c>
      <c r="J584" s="8">
        <v>1600</v>
      </c>
      <c r="K584" s="16"/>
      <c r="L584" s="14"/>
      <c r="M584" s="8">
        <f>+N584+O584</f>
        <v>1600</v>
      </c>
      <c r="N584" s="14">
        <v>1600</v>
      </c>
      <c r="O584" s="10"/>
      <c r="P584" s="8">
        <f>+Q584+R584</f>
        <v>1600</v>
      </c>
      <c r="Q584" s="8">
        <v>1600</v>
      </c>
      <c r="R584" s="10"/>
      <c r="S584" s="20">
        <f t="shared" si="233"/>
        <v>100</v>
      </c>
      <c r="T584" s="15" t="s">
        <v>108</v>
      </c>
      <c r="U584" s="34"/>
      <c r="V584" s="9"/>
    </row>
    <row r="585" spans="1:22" ht="18.75" outlineLevel="2">
      <c r="A585" s="58"/>
      <c r="B585" s="3"/>
      <c r="C585" s="35" t="s">
        <v>240</v>
      </c>
      <c r="D585" s="13"/>
      <c r="E585" s="13"/>
      <c r="F585" s="1"/>
      <c r="G585" s="17"/>
      <c r="H585" s="11"/>
      <c r="I585" s="11"/>
      <c r="J585" s="10">
        <f>SUBTOTAL(9,J584:J584)</f>
        <v>1600</v>
      </c>
      <c r="K585" s="10">
        <f aca="true" t="shared" si="252" ref="K585:R585">SUBTOTAL(9,K584:K584)</f>
        <v>0</v>
      </c>
      <c r="L585" s="10">
        <f t="shared" si="252"/>
        <v>0</v>
      </c>
      <c r="M585" s="10">
        <f t="shared" si="252"/>
        <v>1600</v>
      </c>
      <c r="N585" s="10">
        <f t="shared" si="252"/>
        <v>1600</v>
      </c>
      <c r="O585" s="10">
        <f t="shared" si="252"/>
        <v>0</v>
      </c>
      <c r="P585" s="10">
        <f t="shared" si="252"/>
        <v>1600</v>
      </c>
      <c r="Q585" s="10">
        <f t="shared" si="252"/>
        <v>1600</v>
      </c>
      <c r="R585" s="10">
        <f t="shared" si="252"/>
        <v>0</v>
      </c>
      <c r="S585" s="23">
        <f t="shared" si="233"/>
        <v>100</v>
      </c>
      <c r="T585" s="15"/>
      <c r="U585" s="34"/>
      <c r="V585" s="9">
        <f>J585-M585</f>
        <v>0</v>
      </c>
    </row>
    <row r="586" spans="1:22" ht="18.75" outlineLevel="3">
      <c r="A586" s="58"/>
      <c r="B586" s="3">
        <v>3419</v>
      </c>
      <c r="C586" s="4">
        <v>4849</v>
      </c>
      <c r="D586" s="5">
        <v>6121</v>
      </c>
      <c r="E586" s="5">
        <v>42</v>
      </c>
      <c r="F586" s="1">
        <v>5600</v>
      </c>
      <c r="G586" s="6" t="s">
        <v>345</v>
      </c>
      <c r="H586" s="11" t="s">
        <v>645</v>
      </c>
      <c r="I586" s="11" t="s">
        <v>642</v>
      </c>
      <c r="J586" s="8">
        <v>24951</v>
      </c>
      <c r="K586" s="7">
        <v>7429</v>
      </c>
      <c r="L586" s="7"/>
      <c r="M586" s="8">
        <f>+N586+O586</f>
        <v>17522</v>
      </c>
      <c r="N586" s="7"/>
      <c r="O586" s="7">
        <v>17522</v>
      </c>
      <c r="P586" s="8">
        <f>+Q586+R586</f>
        <v>17522</v>
      </c>
      <c r="Q586" s="7"/>
      <c r="R586" s="7">
        <v>17522</v>
      </c>
      <c r="S586" s="20">
        <f t="shared" si="233"/>
        <v>100</v>
      </c>
      <c r="T586" s="6" t="s">
        <v>96</v>
      </c>
      <c r="U586" s="34"/>
      <c r="V586" s="9"/>
    </row>
    <row r="587" spans="1:22" ht="18.75" outlineLevel="2">
      <c r="A587" s="58"/>
      <c r="B587" s="3"/>
      <c r="C587" s="35" t="s">
        <v>362</v>
      </c>
      <c r="D587" s="5"/>
      <c r="E587" s="5"/>
      <c r="F587" s="1"/>
      <c r="G587" s="6"/>
      <c r="H587" s="11"/>
      <c r="I587" s="11"/>
      <c r="J587" s="22">
        <f>SUBTOTAL(9,J586:J586)</f>
        <v>24951</v>
      </c>
      <c r="K587" s="22">
        <f aca="true" t="shared" si="253" ref="K587:R587">SUBTOTAL(9,K586:K586)</f>
        <v>7429</v>
      </c>
      <c r="L587" s="22">
        <f t="shared" si="253"/>
        <v>0</v>
      </c>
      <c r="M587" s="22">
        <f t="shared" si="253"/>
        <v>17522</v>
      </c>
      <c r="N587" s="22">
        <f t="shared" si="253"/>
        <v>0</v>
      </c>
      <c r="O587" s="22">
        <f t="shared" si="253"/>
        <v>17522</v>
      </c>
      <c r="P587" s="22">
        <f t="shared" si="253"/>
        <v>17522</v>
      </c>
      <c r="Q587" s="22">
        <f t="shared" si="253"/>
        <v>0</v>
      </c>
      <c r="R587" s="22">
        <f t="shared" si="253"/>
        <v>17522</v>
      </c>
      <c r="S587" s="23">
        <f t="shared" si="233"/>
        <v>100</v>
      </c>
      <c r="T587" s="6"/>
      <c r="U587" s="34"/>
      <c r="V587" s="9">
        <f>J587-M587</f>
        <v>7429</v>
      </c>
    </row>
    <row r="588" spans="1:22" ht="18.75" outlineLevel="3">
      <c r="A588" s="58"/>
      <c r="B588" s="3">
        <v>3419</v>
      </c>
      <c r="C588" s="4">
        <v>4850</v>
      </c>
      <c r="D588" s="5">
        <v>6121</v>
      </c>
      <c r="E588" s="5"/>
      <c r="F588" s="1">
        <v>5600</v>
      </c>
      <c r="G588" s="6" t="s">
        <v>707</v>
      </c>
      <c r="H588" s="11" t="s">
        <v>645</v>
      </c>
      <c r="I588" s="11" t="s">
        <v>642</v>
      </c>
      <c r="J588" s="7">
        <v>125049</v>
      </c>
      <c r="K588" s="7">
        <v>37207.6</v>
      </c>
      <c r="L588" s="7">
        <v>87841</v>
      </c>
      <c r="M588" s="8">
        <f>+N588+O588</f>
        <v>87841</v>
      </c>
      <c r="N588" s="7"/>
      <c r="O588" s="7">
        <v>87841</v>
      </c>
      <c r="P588" s="8">
        <f>+Q588+R588</f>
        <v>47880</v>
      </c>
      <c r="Q588" s="7"/>
      <c r="R588" s="7">
        <v>47880</v>
      </c>
      <c r="S588" s="20">
        <f t="shared" si="233"/>
        <v>54.50757618879567</v>
      </c>
      <c r="T588" s="6" t="s">
        <v>96</v>
      </c>
      <c r="U588" s="34" t="s">
        <v>736</v>
      </c>
      <c r="V588" s="9"/>
    </row>
    <row r="589" spans="1:22" ht="18.75" outlineLevel="2">
      <c r="A589" s="58"/>
      <c r="B589" s="3"/>
      <c r="C589" s="35" t="s">
        <v>176</v>
      </c>
      <c r="D589" s="5"/>
      <c r="E589" s="5"/>
      <c r="F589" s="1"/>
      <c r="G589" s="6"/>
      <c r="H589" s="11"/>
      <c r="I589" s="11"/>
      <c r="J589" s="22">
        <f>SUBTOTAL(9,J588:J588)</f>
        <v>125049</v>
      </c>
      <c r="K589" s="22">
        <f aca="true" t="shared" si="254" ref="K589:R589">SUBTOTAL(9,K588:K588)</f>
        <v>37207.6</v>
      </c>
      <c r="L589" s="22">
        <f t="shared" si="254"/>
        <v>87841</v>
      </c>
      <c r="M589" s="22">
        <f t="shared" si="254"/>
        <v>87841</v>
      </c>
      <c r="N589" s="22">
        <f t="shared" si="254"/>
        <v>0</v>
      </c>
      <c r="O589" s="22">
        <f t="shared" si="254"/>
        <v>87841</v>
      </c>
      <c r="P589" s="22">
        <f t="shared" si="254"/>
        <v>47880</v>
      </c>
      <c r="Q589" s="22">
        <f t="shared" si="254"/>
        <v>0</v>
      </c>
      <c r="R589" s="22">
        <f t="shared" si="254"/>
        <v>47880</v>
      </c>
      <c r="S589" s="23">
        <f t="shared" si="233"/>
        <v>54.50757618879567</v>
      </c>
      <c r="T589" s="6"/>
      <c r="U589" s="34"/>
      <c r="V589" s="9">
        <f>J589-M589</f>
        <v>37208</v>
      </c>
    </row>
    <row r="590" spans="1:22" ht="18.75" outlineLevel="3">
      <c r="A590" s="58"/>
      <c r="B590" s="3">
        <v>3419</v>
      </c>
      <c r="C590" s="4">
        <v>4863</v>
      </c>
      <c r="D590" s="5">
        <v>6121</v>
      </c>
      <c r="E590" s="5">
        <v>42</v>
      </c>
      <c r="F590" s="1">
        <v>5600</v>
      </c>
      <c r="G590" s="6" t="s">
        <v>436</v>
      </c>
      <c r="H590" s="11">
        <v>2001</v>
      </c>
      <c r="I590" s="11">
        <v>2002</v>
      </c>
      <c r="J590" s="7">
        <v>99000</v>
      </c>
      <c r="K590" s="7">
        <v>96503.5</v>
      </c>
      <c r="L590" s="7">
        <v>2000</v>
      </c>
      <c r="M590" s="8">
        <f>+N590+O590</f>
        <v>2205.84</v>
      </c>
      <c r="N590" s="7">
        <v>2205.84</v>
      </c>
      <c r="O590" s="7"/>
      <c r="P590" s="8">
        <f>+Q590+R590</f>
        <v>259.019</v>
      </c>
      <c r="Q590" s="7">
        <v>259.019</v>
      </c>
      <c r="R590" s="7"/>
      <c r="S590" s="20">
        <f t="shared" si="233"/>
        <v>11.742420121132993</v>
      </c>
      <c r="T590" s="6" t="s">
        <v>94</v>
      </c>
      <c r="U590" s="34" t="s">
        <v>736</v>
      </c>
      <c r="V590" s="9"/>
    </row>
    <row r="591" spans="1:22" ht="18.75" outlineLevel="3">
      <c r="A591" s="58"/>
      <c r="B591" s="3"/>
      <c r="C591" s="4">
        <v>4863</v>
      </c>
      <c r="D591" s="5">
        <v>6126</v>
      </c>
      <c r="E591" s="5">
        <v>42</v>
      </c>
      <c r="F591" s="1">
        <v>5600</v>
      </c>
      <c r="G591" s="6" t="s">
        <v>436</v>
      </c>
      <c r="H591" s="11"/>
      <c r="I591" s="11"/>
      <c r="J591" s="7"/>
      <c r="K591" s="7"/>
      <c r="L591" s="7"/>
      <c r="M591" s="8">
        <f>+N591+O591</f>
        <v>291.17</v>
      </c>
      <c r="N591" s="7">
        <v>291.17</v>
      </c>
      <c r="O591" s="7"/>
      <c r="P591" s="8">
        <f>+Q591+R591</f>
        <v>225.12</v>
      </c>
      <c r="Q591" s="7">
        <v>225.12</v>
      </c>
      <c r="R591" s="7"/>
      <c r="S591" s="20">
        <f t="shared" si="233"/>
        <v>77.31565751966205</v>
      </c>
      <c r="T591" s="6"/>
      <c r="U591" s="34"/>
      <c r="V591" s="9"/>
    </row>
    <row r="592" spans="1:22" ht="18.75" outlineLevel="2">
      <c r="A592" s="58"/>
      <c r="B592" s="3"/>
      <c r="C592" s="35" t="s">
        <v>453</v>
      </c>
      <c r="D592" s="5"/>
      <c r="E592" s="5"/>
      <c r="F592" s="1"/>
      <c r="G592" s="6"/>
      <c r="H592" s="11"/>
      <c r="I592" s="11"/>
      <c r="J592" s="22">
        <f>SUBTOTAL(9,J590:J591)</f>
        <v>99000</v>
      </c>
      <c r="K592" s="22">
        <f aca="true" t="shared" si="255" ref="K592:R592">SUBTOTAL(9,K590:K591)</f>
        <v>96503.5</v>
      </c>
      <c r="L592" s="22">
        <f t="shared" si="255"/>
        <v>2000</v>
      </c>
      <c r="M592" s="22">
        <f t="shared" si="255"/>
        <v>2497.01</v>
      </c>
      <c r="N592" s="22">
        <f t="shared" si="255"/>
        <v>2497.01</v>
      </c>
      <c r="O592" s="22">
        <f t="shared" si="255"/>
        <v>0</v>
      </c>
      <c r="P592" s="22">
        <f t="shared" si="255"/>
        <v>484.139</v>
      </c>
      <c r="Q592" s="22">
        <f t="shared" si="255"/>
        <v>484.139</v>
      </c>
      <c r="R592" s="22">
        <f t="shared" si="255"/>
        <v>0</v>
      </c>
      <c r="S592" s="23">
        <f t="shared" si="233"/>
        <v>19.388748943736708</v>
      </c>
      <c r="T592" s="6"/>
      <c r="U592" s="34"/>
      <c r="V592" s="9">
        <f>J592-M592</f>
        <v>96502.99</v>
      </c>
    </row>
    <row r="593" spans="1:22" ht="18.75" outlineLevel="3">
      <c r="A593" s="58"/>
      <c r="B593" s="3">
        <v>3419</v>
      </c>
      <c r="C593" s="4">
        <v>4868</v>
      </c>
      <c r="D593" s="5">
        <v>6121</v>
      </c>
      <c r="E593" s="5"/>
      <c r="F593" s="1">
        <v>5600</v>
      </c>
      <c r="G593" s="6" t="s">
        <v>708</v>
      </c>
      <c r="H593" s="11" t="s">
        <v>643</v>
      </c>
      <c r="I593" s="11">
        <v>2003</v>
      </c>
      <c r="J593" s="7">
        <v>18000</v>
      </c>
      <c r="K593" s="7"/>
      <c r="L593" s="7">
        <v>11000</v>
      </c>
      <c r="M593" s="8">
        <f>+N593+O593</f>
        <v>11000</v>
      </c>
      <c r="N593" s="7">
        <v>11000</v>
      </c>
      <c r="O593" s="7"/>
      <c r="P593" s="8">
        <f>+Q593+R593</f>
        <v>0</v>
      </c>
      <c r="Q593" s="7"/>
      <c r="R593" s="7"/>
      <c r="S593" s="20">
        <f t="shared" si="233"/>
        <v>0</v>
      </c>
      <c r="T593" s="6" t="s">
        <v>108</v>
      </c>
      <c r="U593" s="34" t="s">
        <v>736</v>
      </c>
      <c r="V593" s="9"/>
    </row>
    <row r="594" spans="1:22" ht="18.75" outlineLevel="2">
      <c r="A594" s="58"/>
      <c r="B594" s="3"/>
      <c r="C594" s="35" t="s">
        <v>454</v>
      </c>
      <c r="D594" s="5"/>
      <c r="E594" s="5"/>
      <c r="F594" s="1"/>
      <c r="G594" s="6"/>
      <c r="H594" s="11"/>
      <c r="I594" s="11"/>
      <c r="J594" s="22">
        <f>SUBTOTAL(9,J593:J593)</f>
        <v>18000</v>
      </c>
      <c r="K594" s="22">
        <f aca="true" t="shared" si="256" ref="K594:R594">SUBTOTAL(9,K593:K593)</f>
        <v>0</v>
      </c>
      <c r="L594" s="22">
        <f t="shared" si="256"/>
        <v>11000</v>
      </c>
      <c r="M594" s="22">
        <f t="shared" si="256"/>
        <v>11000</v>
      </c>
      <c r="N594" s="22">
        <f t="shared" si="256"/>
        <v>11000</v>
      </c>
      <c r="O594" s="22">
        <f t="shared" si="256"/>
        <v>0</v>
      </c>
      <c r="P594" s="22">
        <f t="shared" si="256"/>
        <v>0</v>
      </c>
      <c r="Q594" s="22">
        <f t="shared" si="256"/>
        <v>0</v>
      </c>
      <c r="R594" s="22">
        <f t="shared" si="256"/>
        <v>0</v>
      </c>
      <c r="S594" s="23">
        <f t="shared" si="233"/>
        <v>0</v>
      </c>
      <c r="T594" s="6"/>
      <c r="U594" s="34"/>
      <c r="V594" s="9">
        <f>J594-M594</f>
        <v>7000</v>
      </c>
    </row>
    <row r="595" spans="1:22" ht="18.75" outlineLevel="3">
      <c r="A595" s="36"/>
      <c r="B595" s="3">
        <v>3419</v>
      </c>
      <c r="C595" s="4">
        <v>4885</v>
      </c>
      <c r="D595" s="5">
        <v>6121</v>
      </c>
      <c r="E595" s="5"/>
      <c r="F595" s="1">
        <v>5600</v>
      </c>
      <c r="G595" s="6" t="s">
        <v>732</v>
      </c>
      <c r="H595" s="11">
        <v>2002</v>
      </c>
      <c r="I595" s="11">
        <v>2002</v>
      </c>
      <c r="J595" s="7">
        <v>21097</v>
      </c>
      <c r="K595" s="7"/>
      <c r="L595" s="7">
        <v>11500</v>
      </c>
      <c r="M595" s="8">
        <f>+N595+O595</f>
        <v>20677</v>
      </c>
      <c r="N595" s="7">
        <v>20677</v>
      </c>
      <c r="O595" s="7"/>
      <c r="P595" s="8">
        <f>+Q595+R595</f>
        <v>9630.4448</v>
      </c>
      <c r="Q595" s="7">
        <v>9630.4448</v>
      </c>
      <c r="R595" s="7"/>
      <c r="S595" s="20">
        <f t="shared" si="233"/>
        <v>46.57563863229675</v>
      </c>
      <c r="T595" s="6" t="s">
        <v>94</v>
      </c>
      <c r="U595" s="34" t="s">
        <v>736</v>
      </c>
      <c r="V595" s="9"/>
    </row>
    <row r="596" spans="1:22" ht="18.75" outlineLevel="3">
      <c r="A596" s="36"/>
      <c r="B596" s="3"/>
      <c r="C596" s="4">
        <v>4885</v>
      </c>
      <c r="D596" s="5">
        <v>6126</v>
      </c>
      <c r="E596" s="5"/>
      <c r="F596" s="1">
        <v>5600</v>
      </c>
      <c r="G596" s="6" t="s">
        <v>732</v>
      </c>
      <c r="H596" s="11"/>
      <c r="I596" s="11"/>
      <c r="J596" s="7"/>
      <c r="K596" s="7"/>
      <c r="L596" s="7"/>
      <c r="M596" s="8">
        <f>+N596+O596</f>
        <v>420</v>
      </c>
      <c r="N596" s="7">
        <v>420</v>
      </c>
      <c r="O596" s="7"/>
      <c r="P596" s="8">
        <f>+Q596+R596</f>
        <v>420</v>
      </c>
      <c r="Q596" s="7">
        <v>420</v>
      </c>
      <c r="R596" s="7"/>
      <c r="S596" s="20">
        <f t="shared" si="233"/>
        <v>100</v>
      </c>
      <c r="T596" s="6"/>
      <c r="U596" s="34"/>
      <c r="V596" s="9"/>
    </row>
    <row r="597" spans="1:22" ht="18.75" outlineLevel="2">
      <c r="A597" s="36"/>
      <c r="B597" s="3"/>
      <c r="C597" s="35" t="s">
        <v>455</v>
      </c>
      <c r="D597" s="5"/>
      <c r="E597" s="5"/>
      <c r="F597" s="1"/>
      <c r="G597" s="6"/>
      <c r="H597" s="11"/>
      <c r="I597" s="11"/>
      <c r="J597" s="22">
        <f>SUBTOTAL(9,J595:J596)</f>
        <v>21097</v>
      </c>
      <c r="K597" s="22">
        <f aca="true" t="shared" si="257" ref="K597:R597">SUBTOTAL(9,K595:K596)</f>
        <v>0</v>
      </c>
      <c r="L597" s="22">
        <f t="shared" si="257"/>
        <v>11500</v>
      </c>
      <c r="M597" s="22">
        <f t="shared" si="257"/>
        <v>21097</v>
      </c>
      <c r="N597" s="22">
        <f t="shared" si="257"/>
        <v>21097</v>
      </c>
      <c r="O597" s="22">
        <f t="shared" si="257"/>
        <v>0</v>
      </c>
      <c r="P597" s="22">
        <f t="shared" si="257"/>
        <v>10050.4448</v>
      </c>
      <c r="Q597" s="22">
        <f t="shared" si="257"/>
        <v>10050.4448</v>
      </c>
      <c r="R597" s="22">
        <f t="shared" si="257"/>
        <v>0</v>
      </c>
      <c r="S597" s="23">
        <f t="shared" si="233"/>
        <v>47.639213158268944</v>
      </c>
      <c r="T597" s="6"/>
      <c r="U597" s="34"/>
      <c r="V597" s="9">
        <f>J597-M597</f>
        <v>0</v>
      </c>
    </row>
    <row r="598" spans="1:22" ht="18.75" outlineLevel="3">
      <c r="A598" s="36"/>
      <c r="B598" s="3">
        <v>3419</v>
      </c>
      <c r="C598" s="4">
        <v>4886</v>
      </c>
      <c r="D598" s="5">
        <v>6121</v>
      </c>
      <c r="E598" s="5"/>
      <c r="F598" s="1">
        <v>5600</v>
      </c>
      <c r="G598" s="6" t="s">
        <v>733</v>
      </c>
      <c r="H598" s="11">
        <v>2002</v>
      </c>
      <c r="I598" s="11">
        <v>2002</v>
      </c>
      <c r="J598" s="7">
        <v>19000</v>
      </c>
      <c r="K598" s="7"/>
      <c r="L598" s="7">
        <v>7000</v>
      </c>
      <c r="M598" s="8">
        <f>+N598+O598</f>
        <v>0</v>
      </c>
      <c r="N598" s="7">
        <v>0</v>
      </c>
      <c r="O598" s="7"/>
      <c r="P598" s="8">
        <f>+Q598+R598</f>
        <v>0</v>
      </c>
      <c r="Q598" s="7"/>
      <c r="R598" s="7"/>
      <c r="S598" s="20">
        <f t="shared" si="233"/>
        <v>0</v>
      </c>
      <c r="T598" s="6" t="s">
        <v>94</v>
      </c>
      <c r="U598" s="34" t="s">
        <v>736</v>
      </c>
      <c r="V598" s="9"/>
    </row>
    <row r="599" spans="1:22" ht="18.75" outlineLevel="3">
      <c r="A599" s="36"/>
      <c r="B599" s="3"/>
      <c r="C599" s="4">
        <v>4886</v>
      </c>
      <c r="D599" s="5">
        <v>6322</v>
      </c>
      <c r="E599" s="5"/>
      <c r="F599" s="1">
        <v>7400</v>
      </c>
      <c r="G599" s="6" t="s">
        <v>733</v>
      </c>
      <c r="H599" s="11"/>
      <c r="I599" s="11"/>
      <c r="J599" s="7"/>
      <c r="K599" s="7"/>
      <c r="L599" s="7"/>
      <c r="M599" s="8">
        <f>+N599+O599</f>
        <v>19000</v>
      </c>
      <c r="N599" s="7">
        <v>19000</v>
      </c>
      <c r="O599" s="7"/>
      <c r="P599" s="8">
        <f>+Q599+R599</f>
        <v>19000</v>
      </c>
      <c r="Q599" s="7">
        <v>19000</v>
      </c>
      <c r="R599" s="7"/>
      <c r="S599" s="20">
        <f t="shared" si="233"/>
        <v>100</v>
      </c>
      <c r="T599" s="6" t="s">
        <v>108</v>
      </c>
      <c r="U599" s="34"/>
      <c r="V599" s="9"/>
    </row>
    <row r="600" spans="1:22" ht="18.75" outlineLevel="2">
      <c r="A600" s="36"/>
      <c r="B600" s="3"/>
      <c r="C600" s="35" t="s">
        <v>456</v>
      </c>
      <c r="D600" s="5"/>
      <c r="E600" s="5"/>
      <c r="F600" s="1"/>
      <c r="G600" s="6"/>
      <c r="H600" s="11"/>
      <c r="I600" s="11"/>
      <c r="J600" s="22">
        <f>SUBTOTAL(9,J598:J599)</f>
        <v>19000</v>
      </c>
      <c r="K600" s="22">
        <f aca="true" t="shared" si="258" ref="K600:R600">SUBTOTAL(9,K598:K599)</f>
        <v>0</v>
      </c>
      <c r="L600" s="22">
        <f t="shared" si="258"/>
        <v>7000</v>
      </c>
      <c r="M600" s="22">
        <f t="shared" si="258"/>
        <v>19000</v>
      </c>
      <c r="N600" s="22">
        <f t="shared" si="258"/>
        <v>19000</v>
      </c>
      <c r="O600" s="22">
        <f t="shared" si="258"/>
        <v>0</v>
      </c>
      <c r="P600" s="22">
        <f t="shared" si="258"/>
        <v>19000</v>
      </c>
      <c r="Q600" s="22">
        <f t="shared" si="258"/>
        <v>19000</v>
      </c>
      <c r="R600" s="22">
        <f t="shared" si="258"/>
        <v>0</v>
      </c>
      <c r="S600" s="23">
        <f t="shared" si="233"/>
        <v>100</v>
      </c>
      <c r="T600" s="6"/>
      <c r="U600" s="34"/>
      <c r="V600" s="9">
        <f>J600-M600</f>
        <v>0</v>
      </c>
    </row>
    <row r="601" spans="1:22" ht="18.75" outlineLevel="3">
      <c r="A601" s="36"/>
      <c r="B601" s="3">
        <v>3419</v>
      </c>
      <c r="C601" s="4">
        <v>4888</v>
      </c>
      <c r="D601" s="5">
        <v>6121</v>
      </c>
      <c r="E601" s="5"/>
      <c r="F601" s="1">
        <v>5600</v>
      </c>
      <c r="G601" s="6" t="s">
        <v>180</v>
      </c>
      <c r="H601" s="11">
        <v>2002</v>
      </c>
      <c r="I601" s="11">
        <v>2002</v>
      </c>
      <c r="J601" s="7">
        <v>5000</v>
      </c>
      <c r="K601" s="7"/>
      <c r="L601" s="7"/>
      <c r="M601" s="8">
        <f>+N601+O601</f>
        <v>5000</v>
      </c>
      <c r="N601" s="7">
        <v>5000</v>
      </c>
      <c r="O601" s="7"/>
      <c r="P601" s="8">
        <f>+Q601+R601</f>
        <v>0</v>
      </c>
      <c r="Q601" s="7"/>
      <c r="R601" s="7"/>
      <c r="S601" s="20">
        <f t="shared" si="233"/>
        <v>0</v>
      </c>
      <c r="T601" s="6" t="s">
        <v>94</v>
      </c>
      <c r="U601" s="34"/>
      <c r="V601" s="9">
        <f>J601-M601</f>
        <v>0</v>
      </c>
    </row>
    <row r="602" spans="1:22" ht="18.75" outlineLevel="2">
      <c r="A602" s="36"/>
      <c r="B602" s="3"/>
      <c r="C602" s="35" t="s">
        <v>302</v>
      </c>
      <c r="D602" s="5"/>
      <c r="E602" s="5"/>
      <c r="F602" s="1"/>
      <c r="G602" s="6"/>
      <c r="H602" s="11"/>
      <c r="I602" s="11"/>
      <c r="J602" s="22">
        <f>SUBTOTAL(9,J601:J601)</f>
        <v>5000</v>
      </c>
      <c r="K602" s="22">
        <f aca="true" t="shared" si="259" ref="K602:R602">SUBTOTAL(9,K601:K601)</f>
        <v>0</v>
      </c>
      <c r="L602" s="22">
        <f t="shared" si="259"/>
        <v>0</v>
      </c>
      <c r="M602" s="22">
        <f t="shared" si="259"/>
        <v>5000</v>
      </c>
      <c r="N602" s="22">
        <f t="shared" si="259"/>
        <v>5000</v>
      </c>
      <c r="O602" s="22">
        <f t="shared" si="259"/>
        <v>0</v>
      </c>
      <c r="P602" s="22">
        <f t="shared" si="259"/>
        <v>0</v>
      </c>
      <c r="Q602" s="22">
        <f t="shared" si="259"/>
        <v>0</v>
      </c>
      <c r="R602" s="22">
        <f t="shared" si="259"/>
        <v>0</v>
      </c>
      <c r="S602" s="23">
        <f t="shared" si="233"/>
        <v>0</v>
      </c>
      <c r="T602" s="6"/>
      <c r="U602" s="34"/>
      <c r="V602" s="9">
        <f>J602-M602</f>
        <v>0</v>
      </c>
    </row>
    <row r="603" spans="1:22" ht="18.75" outlineLevel="1">
      <c r="A603" s="36"/>
      <c r="B603" s="42" t="s">
        <v>23</v>
      </c>
      <c r="C603" s="4"/>
      <c r="D603" s="13"/>
      <c r="E603" s="13"/>
      <c r="F603" s="1"/>
      <c r="G603" s="17"/>
      <c r="H603" s="11"/>
      <c r="I603" s="11"/>
      <c r="J603" s="22">
        <f>SUBTOTAL(9,J568:J601)</f>
        <v>329414</v>
      </c>
      <c r="K603" s="22">
        <f aca="true" t="shared" si="260" ref="K603:R603">SUBTOTAL(9,K568:K601)</f>
        <v>141140.1</v>
      </c>
      <c r="L603" s="22">
        <f t="shared" si="260"/>
        <v>131591</v>
      </c>
      <c r="M603" s="22">
        <f t="shared" si="260"/>
        <v>181274.01</v>
      </c>
      <c r="N603" s="22">
        <f t="shared" si="260"/>
        <v>75061.01</v>
      </c>
      <c r="O603" s="22">
        <f t="shared" si="260"/>
        <v>106213</v>
      </c>
      <c r="P603" s="22">
        <f t="shared" si="260"/>
        <v>111219.8397</v>
      </c>
      <c r="Q603" s="22">
        <f t="shared" si="260"/>
        <v>45532.839700000004</v>
      </c>
      <c r="R603" s="22">
        <f t="shared" si="260"/>
        <v>65687</v>
      </c>
      <c r="S603" s="23">
        <f t="shared" si="233"/>
        <v>61.35454260652147</v>
      </c>
      <c r="T603" s="15"/>
      <c r="U603" s="34"/>
      <c r="V603" s="9">
        <f>J603-M603</f>
        <v>148139.99</v>
      </c>
    </row>
    <row r="604" spans="1:22" ht="18.75" outlineLevel="3">
      <c r="A604" s="36"/>
      <c r="B604" s="3">
        <v>3511</v>
      </c>
      <c r="C604" s="4">
        <v>3004910800</v>
      </c>
      <c r="D604" s="13">
        <v>6351</v>
      </c>
      <c r="E604" s="13"/>
      <c r="F604" s="1">
        <v>7100</v>
      </c>
      <c r="G604" s="6" t="s">
        <v>58</v>
      </c>
      <c r="H604" s="11">
        <v>2002</v>
      </c>
      <c r="I604" s="11">
        <v>2002</v>
      </c>
      <c r="J604" s="14">
        <v>2729</v>
      </c>
      <c r="K604" s="16"/>
      <c r="L604" s="14">
        <v>3259</v>
      </c>
      <c r="M604" s="8">
        <f>+N604+O604</f>
        <v>2729</v>
      </c>
      <c r="N604" s="14">
        <v>2729</v>
      </c>
      <c r="O604" s="8"/>
      <c r="P604" s="8">
        <f>+Q604+R604</f>
        <v>2456.83465</v>
      </c>
      <c r="Q604" s="8">
        <v>2456.83465</v>
      </c>
      <c r="R604" s="8"/>
      <c r="S604" s="20">
        <f t="shared" si="233"/>
        <v>90.02692011725905</v>
      </c>
      <c r="T604" s="15" t="s">
        <v>171</v>
      </c>
      <c r="U604" s="34"/>
      <c r="V604" s="9"/>
    </row>
    <row r="605" spans="1:22" ht="18.75" outlineLevel="2">
      <c r="A605" s="36"/>
      <c r="B605" s="3"/>
      <c r="C605" s="35" t="s">
        <v>59</v>
      </c>
      <c r="D605" s="13"/>
      <c r="E605" s="13"/>
      <c r="F605" s="1"/>
      <c r="G605" s="17"/>
      <c r="H605" s="11"/>
      <c r="I605" s="11"/>
      <c r="J605" s="60">
        <f>SUBTOTAL(9,J604:J604)</f>
        <v>2729</v>
      </c>
      <c r="K605" s="60">
        <f aca="true" t="shared" si="261" ref="K605:R605">SUBTOTAL(9,K604:K604)</f>
        <v>0</v>
      </c>
      <c r="L605" s="60">
        <f t="shared" si="261"/>
        <v>3259</v>
      </c>
      <c r="M605" s="60">
        <f t="shared" si="261"/>
        <v>2729</v>
      </c>
      <c r="N605" s="60">
        <f t="shared" si="261"/>
        <v>2729</v>
      </c>
      <c r="O605" s="60">
        <f t="shared" si="261"/>
        <v>0</v>
      </c>
      <c r="P605" s="60">
        <f t="shared" si="261"/>
        <v>2456.83465</v>
      </c>
      <c r="Q605" s="60">
        <f t="shared" si="261"/>
        <v>2456.83465</v>
      </c>
      <c r="R605" s="60">
        <f t="shared" si="261"/>
        <v>0</v>
      </c>
      <c r="S605" s="23">
        <f t="shared" si="233"/>
        <v>90.02692011725905</v>
      </c>
      <c r="T605" s="15"/>
      <c r="U605" s="34"/>
      <c r="V605" s="9">
        <f>J605-M605</f>
        <v>0</v>
      </c>
    </row>
    <row r="606" spans="1:22" ht="18.75" outlineLevel="3">
      <c r="A606" s="36"/>
      <c r="B606" s="3">
        <v>3511</v>
      </c>
      <c r="C606" s="4">
        <v>3004911200</v>
      </c>
      <c r="D606" s="13">
        <v>6351</v>
      </c>
      <c r="E606" s="13"/>
      <c r="F606" s="1">
        <v>7100</v>
      </c>
      <c r="G606" s="6" t="s">
        <v>60</v>
      </c>
      <c r="H606" s="11">
        <v>2002</v>
      </c>
      <c r="I606" s="11">
        <v>2002</v>
      </c>
      <c r="J606" s="14">
        <v>1119</v>
      </c>
      <c r="K606" s="16"/>
      <c r="L606" s="14">
        <v>1089</v>
      </c>
      <c r="M606" s="8">
        <f>+N606+O606</f>
        <v>1119</v>
      </c>
      <c r="N606" s="14">
        <v>1119</v>
      </c>
      <c r="O606" s="8"/>
      <c r="P606" s="8">
        <f>+Q606+R606</f>
        <v>1119</v>
      </c>
      <c r="Q606" s="8">
        <v>1119</v>
      </c>
      <c r="R606" s="8"/>
      <c r="S606" s="20">
        <f t="shared" si="233"/>
        <v>100</v>
      </c>
      <c r="T606" s="15" t="s">
        <v>172</v>
      </c>
      <c r="U606" s="34"/>
      <c r="V606" s="9"/>
    </row>
    <row r="607" spans="1:22" ht="18.75" outlineLevel="2">
      <c r="A607" s="36"/>
      <c r="B607" s="3"/>
      <c r="C607" s="35" t="s">
        <v>61</v>
      </c>
      <c r="D607" s="13"/>
      <c r="E607" s="13"/>
      <c r="F607" s="1"/>
      <c r="G607" s="17"/>
      <c r="H607" s="11"/>
      <c r="I607" s="11"/>
      <c r="J607" s="60">
        <f>SUBTOTAL(9,J606:J606)</f>
        <v>1119</v>
      </c>
      <c r="K607" s="60">
        <f aca="true" t="shared" si="262" ref="K607:R607">SUBTOTAL(9,K606:K606)</f>
        <v>0</v>
      </c>
      <c r="L607" s="60">
        <f t="shared" si="262"/>
        <v>1089</v>
      </c>
      <c r="M607" s="60">
        <f t="shared" si="262"/>
        <v>1119</v>
      </c>
      <c r="N607" s="60">
        <f t="shared" si="262"/>
        <v>1119</v>
      </c>
      <c r="O607" s="60">
        <f t="shared" si="262"/>
        <v>0</v>
      </c>
      <c r="P607" s="60">
        <f t="shared" si="262"/>
        <v>1119</v>
      </c>
      <c r="Q607" s="60">
        <f t="shared" si="262"/>
        <v>1119</v>
      </c>
      <c r="R607" s="60">
        <f t="shared" si="262"/>
        <v>0</v>
      </c>
      <c r="S607" s="23">
        <f t="shared" si="233"/>
        <v>100</v>
      </c>
      <c r="T607" s="15"/>
      <c r="U607" s="34"/>
      <c r="V607" s="9">
        <f>J607-M607</f>
        <v>0</v>
      </c>
    </row>
    <row r="608" spans="1:22" ht="18.75" outlineLevel="3">
      <c r="A608" s="34" t="s">
        <v>786</v>
      </c>
      <c r="B608" s="3">
        <v>3511</v>
      </c>
      <c r="C608" s="4">
        <v>4410</v>
      </c>
      <c r="D608" s="5">
        <v>6121</v>
      </c>
      <c r="E608" s="5"/>
      <c r="F608" s="1">
        <v>5600</v>
      </c>
      <c r="G608" s="6" t="s">
        <v>709</v>
      </c>
      <c r="H608" s="11">
        <v>2002</v>
      </c>
      <c r="I608" s="11">
        <v>2004</v>
      </c>
      <c r="J608" s="7">
        <v>44000</v>
      </c>
      <c r="K608" s="7"/>
      <c r="L608" s="7">
        <v>4000</v>
      </c>
      <c r="M608" s="8">
        <f>+N608+O608</f>
        <v>224.9</v>
      </c>
      <c r="N608" s="7">
        <v>224.9</v>
      </c>
      <c r="O608" s="7"/>
      <c r="P608" s="8">
        <f>+Q608+R608</f>
        <v>1.6</v>
      </c>
      <c r="Q608" s="7">
        <v>1.6</v>
      </c>
      <c r="R608" s="7"/>
      <c r="S608" s="20">
        <f t="shared" si="233"/>
        <v>0.7114273010226767</v>
      </c>
      <c r="T608" s="6" t="s">
        <v>94</v>
      </c>
      <c r="U608" s="34" t="s">
        <v>736</v>
      </c>
      <c r="V608" s="9"/>
    </row>
    <row r="609" spans="1:22" ht="18.75" outlineLevel="3">
      <c r="A609" s="34"/>
      <c r="B609" s="3"/>
      <c r="C609" s="4">
        <v>4410</v>
      </c>
      <c r="D609" s="5">
        <v>6126</v>
      </c>
      <c r="E609" s="5"/>
      <c r="F609" s="1">
        <v>5600</v>
      </c>
      <c r="G609" s="6" t="s">
        <v>709</v>
      </c>
      <c r="H609" s="11"/>
      <c r="I609" s="11"/>
      <c r="J609" s="7"/>
      <c r="K609" s="7"/>
      <c r="L609" s="7"/>
      <c r="M609" s="8">
        <f>+N609+O609</f>
        <v>275.1</v>
      </c>
      <c r="N609" s="7">
        <v>275.1</v>
      </c>
      <c r="O609" s="7"/>
      <c r="P609" s="8">
        <f>+Q609+R609</f>
        <v>275.1</v>
      </c>
      <c r="Q609" s="7">
        <v>275.1</v>
      </c>
      <c r="R609" s="7"/>
      <c r="S609" s="20">
        <f t="shared" si="233"/>
        <v>100</v>
      </c>
      <c r="T609" s="6"/>
      <c r="U609" s="34"/>
      <c r="V609" s="9"/>
    </row>
    <row r="610" spans="1:22" ht="18.75" outlineLevel="2">
      <c r="A610" s="34"/>
      <c r="B610" s="3"/>
      <c r="C610" s="35" t="s">
        <v>457</v>
      </c>
      <c r="D610" s="5"/>
      <c r="E610" s="5"/>
      <c r="F610" s="1"/>
      <c r="G610" s="6"/>
      <c r="H610" s="11"/>
      <c r="I610" s="11"/>
      <c r="J610" s="22">
        <f>SUBTOTAL(9,J608:J609)</f>
        <v>44000</v>
      </c>
      <c r="K610" s="22">
        <f aca="true" t="shared" si="263" ref="K610:R610">SUBTOTAL(9,K608:K609)</f>
        <v>0</v>
      </c>
      <c r="L610" s="22">
        <f t="shared" si="263"/>
        <v>4000</v>
      </c>
      <c r="M610" s="22">
        <f t="shared" si="263"/>
        <v>500</v>
      </c>
      <c r="N610" s="22">
        <f t="shared" si="263"/>
        <v>500</v>
      </c>
      <c r="O610" s="22">
        <f t="shared" si="263"/>
        <v>0</v>
      </c>
      <c r="P610" s="22">
        <f t="shared" si="263"/>
        <v>276.70000000000005</v>
      </c>
      <c r="Q610" s="22">
        <f t="shared" si="263"/>
        <v>276.70000000000005</v>
      </c>
      <c r="R610" s="22">
        <f t="shared" si="263"/>
        <v>0</v>
      </c>
      <c r="S610" s="23">
        <f t="shared" si="233"/>
        <v>55.34000000000001</v>
      </c>
      <c r="T610" s="6"/>
      <c r="U610" s="34"/>
      <c r="V610" s="9">
        <f>J610-M610</f>
        <v>43500</v>
      </c>
    </row>
    <row r="611" spans="1:22" ht="18.75" outlineLevel="3">
      <c r="A611" s="36"/>
      <c r="B611" s="3">
        <v>3511</v>
      </c>
      <c r="C611" s="4">
        <v>4723</v>
      </c>
      <c r="D611" s="5">
        <v>6121</v>
      </c>
      <c r="E611" s="5"/>
      <c r="F611" s="1">
        <v>5600</v>
      </c>
      <c r="G611" s="6" t="s">
        <v>458</v>
      </c>
      <c r="H611" s="11">
        <v>2001</v>
      </c>
      <c r="I611" s="11">
        <v>2004</v>
      </c>
      <c r="J611" s="7">
        <v>21300</v>
      </c>
      <c r="K611" s="7">
        <v>290.5</v>
      </c>
      <c r="L611" s="7">
        <v>10000</v>
      </c>
      <c r="M611" s="8">
        <f>+N611+O611</f>
        <v>9967</v>
      </c>
      <c r="N611" s="7">
        <v>9967</v>
      </c>
      <c r="O611" s="7"/>
      <c r="P611" s="8">
        <f>+Q611+R611</f>
        <v>7631.5375</v>
      </c>
      <c r="Q611" s="7">
        <v>7631.5375</v>
      </c>
      <c r="R611" s="7"/>
      <c r="S611" s="20">
        <f t="shared" si="233"/>
        <v>76.56804956355975</v>
      </c>
      <c r="T611" s="6" t="s">
        <v>94</v>
      </c>
      <c r="U611" s="34" t="s">
        <v>736</v>
      </c>
      <c r="V611" s="9"/>
    </row>
    <row r="612" spans="1:22" ht="18.75" outlineLevel="3">
      <c r="A612" s="36"/>
      <c r="B612" s="3"/>
      <c r="C612" s="4">
        <v>4723</v>
      </c>
      <c r="D612" s="5">
        <v>6126</v>
      </c>
      <c r="E612" s="5"/>
      <c r="F612" s="1">
        <v>5600</v>
      </c>
      <c r="G612" s="6" t="s">
        <v>458</v>
      </c>
      <c r="H612" s="11"/>
      <c r="I612" s="11"/>
      <c r="J612" s="7"/>
      <c r="K612" s="7"/>
      <c r="L612" s="7"/>
      <c r="M612" s="8">
        <f>+N612+O612</f>
        <v>43</v>
      </c>
      <c r="N612" s="7">
        <v>43</v>
      </c>
      <c r="O612" s="7"/>
      <c r="P612" s="8">
        <f>+Q612+R612</f>
        <v>5.9</v>
      </c>
      <c r="Q612" s="7">
        <v>5.9</v>
      </c>
      <c r="R612" s="7"/>
      <c r="S612" s="20">
        <f t="shared" si="233"/>
        <v>13.72093023255814</v>
      </c>
      <c r="T612" s="6"/>
      <c r="U612" s="34"/>
      <c r="V612" s="9"/>
    </row>
    <row r="613" spans="1:22" ht="18.75" outlineLevel="2">
      <c r="A613" s="36"/>
      <c r="B613" s="3"/>
      <c r="C613" s="35" t="s">
        <v>459</v>
      </c>
      <c r="D613" s="5"/>
      <c r="E613" s="5"/>
      <c r="F613" s="1"/>
      <c r="G613" s="6"/>
      <c r="H613" s="11"/>
      <c r="I613" s="11"/>
      <c r="J613" s="22">
        <f>SUBTOTAL(9,J611:J612)</f>
        <v>21300</v>
      </c>
      <c r="K613" s="22">
        <f aca="true" t="shared" si="264" ref="K613:R613">SUBTOTAL(9,K611:K612)</f>
        <v>290.5</v>
      </c>
      <c r="L613" s="22">
        <f t="shared" si="264"/>
        <v>10000</v>
      </c>
      <c r="M613" s="22">
        <f t="shared" si="264"/>
        <v>10010</v>
      </c>
      <c r="N613" s="22">
        <f t="shared" si="264"/>
        <v>10010</v>
      </c>
      <c r="O613" s="22">
        <f t="shared" si="264"/>
        <v>0</v>
      </c>
      <c r="P613" s="22">
        <f t="shared" si="264"/>
        <v>7637.4375</v>
      </c>
      <c r="Q613" s="22">
        <f t="shared" si="264"/>
        <v>7637.4375</v>
      </c>
      <c r="R613" s="22">
        <f t="shared" si="264"/>
        <v>0</v>
      </c>
      <c r="S613" s="23">
        <f t="shared" si="233"/>
        <v>76.29807692307692</v>
      </c>
      <c r="T613" s="6"/>
      <c r="U613" s="34"/>
      <c r="V613" s="9">
        <f>J613-M613</f>
        <v>11290</v>
      </c>
    </row>
    <row r="614" spans="1:22" ht="18.75" outlineLevel="1">
      <c r="A614" s="26"/>
      <c r="B614" s="42" t="s">
        <v>184</v>
      </c>
      <c r="C614" s="4"/>
      <c r="D614" s="13"/>
      <c r="E614" s="13"/>
      <c r="F614" s="1"/>
      <c r="G614" s="17"/>
      <c r="H614" s="11"/>
      <c r="I614" s="11"/>
      <c r="J614" s="60">
        <f>SUBTOTAL(9,J604:J612)</f>
        <v>69148</v>
      </c>
      <c r="K614" s="60">
        <f aca="true" t="shared" si="265" ref="K614:R614">SUBTOTAL(9,K604:K612)</f>
        <v>290.5</v>
      </c>
      <c r="L614" s="60">
        <f t="shared" si="265"/>
        <v>18348</v>
      </c>
      <c r="M614" s="60">
        <f t="shared" si="265"/>
        <v>14358</v>
      </c>
      <c r="N614" s="60">
        <f t="shared" si="265"/>
        <v>14358</v>
      </c>
      <c r="O614" s="60">
        <f t="shared" si="265"/>
        <v>0</v>
      </c>
      <c r="P614" s="60">
        <f t="shared" si="265"/>
        <v>11489.97215</v>
      </c>
      <c r="Q614" s="60">
        <f t="shared" si="265"/>
        <v>11489.97215</v>
      </c>
      <c r="R614" s="60">
        <f t="shared" si="265"/>
        <v>0</v>
      </c>
      <c r="S614" s="23">
        <f t="shared" si="233"/>
        <v>80.0248791614431</v>
      </c>
      <c r="T614" s="15"/>
      <c r="U614" s="34"/>
      <c r="V614" s="9">
        <f>J614-M614</f>
        <v>54790</v>
      </c>
    </row>
    <row r="615" spans="1:22" ht="18.75" outlineLevel="3">
      <c r="A615" s="26"/>
      <c r="B615" s="3">
        <v>3522</v>
      </c>
      <c r="C615" s="4">
        <v>3004911900</v>
      </c>
      <c r="D615" s="13">
        <v>6351</v>
      </c>
      <c r="E615" s="13"/>
      <c r="F615" s="1">
        <v>7100</v>
      </c>
      <c r="G615" s="6" t="s">
        <v>62</v>
      </c>
      <c r="H615" s="11">
        <v>2002</v>
      </c>
      <c r="I615" s="11">
        <v>2002</v>
      </c>
      <c r="J615" s="7">
        <v>10040</v>
      </c>
      <c r="K615" s="16"/>
      <c r="L615" s="14">
        <v>10040</v>
      </c>
      <c r="M615" s="8">
        <f>+N615+O615</f>
        <v>10040</v>
      </c>
      <c r="N615" s="14">
        <v>10040</v>
      </c>
      <c r="O615" s="8"/>
      <c r="P615" s="8">
        <f>+Q615+R615</f>
        <v>9781.97666</v>
      </c>
      <c r="Q615" s="8">
        <v>9781.97666</v>
      </c>
      <c r="R615" s="8"/>
      <c r="S615" s="20">
        <f aca="true" t="shared" si="266" ref="S615:S685">IF(M615=0,0,(P615/M615*100))</f>
        <v>97.43004641434263</v>
      </c>
      <c r="T615" s="15" t="s">
        <v>111</v>
      </c>
      <c r="U615" s="34"/>
      <c r="V615" s="9"/>
    </row>
    <row r="616" spans="1:22" ht="18.75" outlineLevel="3">
      <c r="A616" s="26"/>
      <c r="B616" s="3"/>
      <c r="C616" s="4">
        <v>3004911900</v>
      </c>
      <c r="D616" s="13">
        <v>6351</v>
      </c>
      <c r="E616" s="13">
        <v>35557</v>
      </c>
      <c r="F616" s="1">
        <v>7100</v>
      </c>
      <c r="G616" s="6" t="s">
        <v>62</v>
      </c>
      <c r="H616" s="11"/>
      <c r="I616" s="11"/>
      <c r="J616" s="7">
        <v>1700</v>
      </c>
      <c r="K616" s="16"/>
      <c r="L616" s="14"/>
      <c r="M616" s="8">
        <f>+N616+O616</f>
        <v>1700</v>
      </c>
      <c r="N616" s="14">
        <v>1700</v>
      </c>
      <c r="O616" s="8"/>
      <c r="P616" s="8">
        <f>+Q616+R616</f>
        <v>1700</v>
      </c>
      <c r="Q616" s="8">
        <v>1700</v>
      </c>
      <c r="R616" s="8"/>
      <c r="S616" s="20">
        <f>IF(M616=0,0,(P616/M616*100))</f>
        <v>100</v>
      </c>
      <c r="T616" s="15"/>
      <c r="U616" s="34"/>
      <c r="V616" s="9"/>
    </row>
    <row r="617" spans="1:22" ht="18.75" outlineLevel="2">
      <c r="A617" s="26"/>
      <c r="B617" s="3"/>
      <c r="C617" s="35" t="s">
        <v>63</v>
      </c>
      <c r="D617" s="13"/>
      <c r="E617" s="13"/>
      <c r="F617" s="1"/>
      <c r="G617" s="17"/>
      <c r="H617" s="11"/>
      <c r="I617" s="11"/>
      <c r="J617" s="22">
        <f>SUBTOTAL(9,J615:J616)</f>
        <v>11740</v>
      </c>
      <c r="K617" s="22">
        <f aca="true" t="shared" si="267" ref="K617:R617">SUBTOTAL(9,K615:K616)</f>
        <v>0</v>
      </c>
      <c r="L617" s="22">
        <f t="shared" si="267"/>
        <v>10040</v>
      </c>
      <c r="M617" s="22">
        <f t="shared" si="267"/>
        <v>11740</v>
      </c>
      <c r="N617" s="22">
        <f t="shared" si="267"/>
        <v>11740</v>
      </c>
      <c r="O617" s="22">
        <f t="shared" si="267"/>
        <v>0</v>
      </c>
      <c r="P617" s="22">
        <f t="shared" si="267"/>
        <v>11481.97666</v>
      </c>
      <c r="Q617" s="22">
        <f t="shared" si="267"/>
        <v>11481.97666</v>
      </c>
      <c r="R617" s="22">
        <f t="shared" si="267"/>
        <v>0</v>
      </c>
      <c r="S617" s="23">
        <f t="shared" si="266"/>
        <v>97.80218620102215</v>
      </c>
      <c r="T617" s="15"/>
      <c r="U617" s="34"/>
      <c r="V617" s="9">
        <f>J617-M617</f>
        <v>0</v>
      </c>
    </row>
    <row r="618" spans="1:22" ht="18.75" outlineLevel="3">
      <c r="A618" s="26"/>
      <c r="B618" s="3">
        <v>3522</v>
      </c>
      <c r="C618" s="4">
        <v>3491</v>
      </c>
      <c r="D618" s="13">
        <v>6359</v>
      </c>
      <c r="E618" s="13"/>
      <c r="F618" s="13">
        <v>7100</v>
      </c>
      <c r="G618" s="6" t="s">
        <v>346</v>
      </c>
      <c r="H618" s="11">
        <v>2002</v>
      </c>
      <c r="I618" s="11">
        <v>2002</v>
      </c>
      <c r="J618" s="7">
        <v>6000</v>
      </c>
      <c r="K618" s="16"/>
      <c r="L618" s="14"/>
      <c r="M618" s="8">
        <f>+N618+O618</f>
        <v>6000</v>
      </c>
      <c r="N618" s="14">
        <v>6000</v>
      </c>
      <c r="O618" s="8"/>
      <c r="P618" s="8">
        <f>+Q618+R618</f>
        <v>6000</v>
      </c>
      <c r="Q618" s="8">
        <v>6000</v>
      </c>
      <c r="R618" s="8"/>
      <c r="S618" s="20">
        <f t="shared" si="266"/>
        <v>100</v>
      </c>
      <c r="T618" s="15" t="s">
        <v>347</v>
      </c>
      <c r="U618" s="34"/>
      <c r="V618" s="9"/>
    </row>
    <row r="619" spans="1:22" ht="18.75" outlineLevel="2">
      <c r="A619" s="26"/>
      <c r="B619" s="3"/>
      <c r="C619" s="35" t="s">
        <v>367</v>
      </c>
      <c r="D619" s="13"/>
      <c r="E619" s="13"/>
      <c r="F619" s="1"/>
      <c r="G619" s="17"/>
      <c r="H619" s="11"/>
      <c r="I619" s="11"/>
      <c r="J619" s="22">
        <f>SUBTOTAL(9,J618:J618)</f>
        <v>6000</v>
      </c>
      <c r="K619" s="22">
        <f aca="true" t="shared" si="268" ref="K619:R619">SUBTOTAL(9,K618:K618)</f>
        <v>0</v>
      </c>
      <c r="L619" s="22">
        <f t="shared" si="268"/>
        <v>0</v>
      </c>
      <c r="M619" s="22">
        <f t="shared" si="268"/>
        <v>6000</v>
      </c>
      <c r="N619" s="22">
        <f t="shared" si="268"/>
        <v>6000</v>
      </c>
      <c r="O619" s="22">
        <f t="shared" si="268"/>
        <v>0</v>
      </c>
      <c r="P619" s="22">
        <f t="shared" si="268"/>
        <v>6000</v>
      </c>
      <c r="Q619" s="22">
        <f t="shared" si="268"/>
        <v>6000</v>
      </c>
      <c r="R619" s="22">
        <f t="shared" si="268"/>
        <v>0</v>
      </c>
      <c r="S619" s="23">
        <f t="shared" si="266"/>
        <v>100</v>
      </c>
      <c r="T619" s="15"/>
      <c r="U619" s="34"/>
      <c r="V619" s="9">
        <f>J619-M619</f>
        <v>0</v>
      </c>
    </row>
    <row r="620" spans="1:22" ht="18.75" outlineLevel="3">
      <c r="A620" s="26"/>
      <c r="B620" s="3">
        <v>3522</v>
      </c>
      <c r="C620" s="4">
        <v>4724</v>
      </c>
      <c r="D620" s="5">
        <v>6351</v>
      </c>
      <c r="E620" s="5"/>
      <c r="F620" s="1">
        <v>5600</v>
      </c>
      <c r="G620" s="6" t="s">
        <v>348</v>
      </c>
      <c r="H620" s="11" t="s">
        <v>643</v>
      </c>
      <c r="I620" s="11">
        <v>2004</v>
      </c>
      <c r="J620" s="7">
        <v>90000</v>
      </c>
      <c r="K620" s="7">
        <v>1832.4</v>
      </c>
      <c r="L620" s="7">
        <v>40000</v>
      </c>
      <c r="M620" s="8">
        <f>+N620+O620</f>
        <v>40000</v>
      </c>
      <c r="N620" s="7">
        <v>40000</v>
      </c>
      <c r="O620" s="7"/>
      <c r="P620" s="8">
        <f>+Q620+R620</f>
        <v>10000</v>
      </c>
      <c r="Q620" s="7">
        <v>10000</v>
      </c>
      <c r="R620" s="7"/>
      <c r="S620" s="20">
        <f t="shared" si="266"/>
        <v>25</v>
      </c>
      <c r="T620" s="6" t="s">
        <v>111</v>
      </c>
      <c r="U620" s="34" t="s">
        <v>736</v>
      </c>
      <c r="V620" s="9"/>
    </row>
    <row r="621" spans="1:22" ht="18.75" outlineLevel="3">
      <c r="A621" s="26"/>
      <c r="B621" s="3"/>
      <c r="C621" s="4">
        <v>4724</v>
      </c>
      <c r="D621" s="5">
        <v>6351</v>
      </c>
      <c r="E621" s="5">
        <v>35571</v>
      </c>
      <c r="F621" s="1">
        <v>5600</v>
      </c>
      <c r="G621" s="6" t="s">
        <v>348</v>
      </c>
      <c r="H621" s="11"/>
      <c r="I621" s="11"/>
      <c r="J621" s="7"/>
      <c r="K621" s="7"/>
      <c r="L621" s="7"/>
      <c r="M621" s="8">
        <f>+N621+O621</f>
        <v>5000</v>
      </c>
      <c r="N621" s="7">
        <v>5000</v>
      </c>
      <c r="O621" s="7"/>
      <c r="P621" s="8">
        <f>+Q621+R621</f>
        <v>5000</v>
      </c>
      <c r="Q621" s="7">
        <v>5000</v>
      </c>
      <c r="R621" s="7"/>
      <c r="S621" s="20">
        <f>IF(M621=0,0,(P621/M621*100))</f>
        <v>100</v>
      </c>
      <c r="T621" s="6"/>
      <c r="U621" s="34"/>
      <c r="V621" s="9"/>
    </row>
    <row r="622" spans="1:22" ht="18.75" outlineLevel="2">
      <c r="A622" s="26"/>
      <c r="B622" s="3"/>
      <c r="C622" s="35" t="s">
        <v>460</v>
      </c>
      <c r="D622" s="5"/>
      <c r="E622" s="5"/>
      <c r="F622" s="1"/>
      <c r="G622" s="6"/>
      <c r="H622" s="11"/>
      <c r="I622" s="11"/>
      <c r="J622" s="22">
        <f>SUBTOTAL(9,J620:J621)</f>
        <v>90000</v>
      </c>
      <c r="K622" s="22">
        <f aca="true" t="shared" si="269" ref="K622:R622">SUBTOTAL(9,K620:K621)</f>
        <v>1832.4</v>
      </c>
      <c r="L622" s="22">
        <f t="shared" si="269"/>
        <v>40000</v>
      </c>
      <c r="M622" s="22">
        <f t="shared" si="269"/>
        <v>45000</v>
      </c>
      <c r="N622" s="22">
        <f t="shared" si="269"/>
        <v>45000</v>
      </c>
      <c r="O622" s="22">
        <f t="shared" si="269"/>
        <v>0</v>
      </c>
      <c r="P622" s="22">
        <f t="shared" si="269"/>
        <v>15000</v>
      </c>
      <c r="Q622" s="22">
        <f t="shared" si="269"/>
        <v>15000</v>
      </c>
      <c r="R622" s="22">
        <f t="shared" si="269"/>
        <v>0</v>
      </c>
      <c r="S622" s="23">
        <f t="shared" si="266"/>
        <v>33.33333333333333</v>
      </c>
      <c r="T622" s="6"/>
      <c r="U622" s="34"/>
      <c r="V622" s="9">
        <f>J622-M622</f>
        <v>45000</v>
      </c>
    </row>
    <row r="623" spans="1:22" ht="18.75" outlineLevel="1">
      <c r="A623" s="26"/>
      <c r="B623" s="42" t="s">
        <v>24</v>
      </c>
      <c r="C623" s="4"/>
      <c r="D623" s="13"/>
      <c r="E623" s="13"/>
      <c r="F623" s="1"/>
      <c r="G623" s="17"/>
      <c r="H623" s="11"/>
      <c r="I623" s="11"/>
      <c r="J623" s="22">
        <f>SUBTOTAL(9,J615:J621)</f>
        <v>107740</v>
      </c>
      <c r="K623" s="22">
        <f aca="true" t="shared" si="270" ref="K623:R623">SUBTOTAL(9,K615:K621)</f>
        <v>1832.4</v>
      </c>
      <c r="L623" s="22">
        <f t="shared" si="270"/>
        <v>50040</v>
      </c>
      <c r="M623" s="22">
        <f t="shared" si="270"/>
        <v>62740</v>
      </c>
      <c r="N623" s="22">
        <f t="shared" si="270"/>
        <v>62740</v>
      </c>
      <c r="O623" s="22">
        <f t="shared" si="270"/>
        <v>0</v>
      </c>
      <c r="P623" s="22">
        <f t="shared" si="270"/>
        <v>32481.97666</v>
      </c>
      <c r="Q623" s="22">
        <f t="shared" si="270"/>
        <v>32481.97666</v>
      </c>
      <c r="R623" s="22">
        <f t="shared" si="270"/>
        <v>0</v>
      </c>
      <c r="S623" s="23">
        <f t="shared" si="266"/>
        <v>51.77235680586547</v>
      </c>
      <c r="T623" s="15"/>
      <c r="U623" s="34"/>
      <c r="V623" s="9">
        <f>J623-M623</f>
        <v>45000</v>
      </c>
    </row>
    <row r="624" spans="1:22" ht="18.75" outlineLevel="3">
      <c r="A624" s="26"/>
      <c r="B624" s="3">
        <v>3612</v>
      </c>
      <c r="C624" s="4">
        <v>4732</v>
      </c>
      <c r="D624" s="5">
        <v>6121</v>
      </c>
      <c r="E624" s="5">
        <v>41</v>
      </c>
      <c r="F624" s="1">
        <v>5600</v>
      </c>
      <c r="G624" s="6" t="s">
        <v>359</v>
      </c>
      <c r="H624" s="11">
        <v>2002</v>
      </c>
      <c r="I624" s="11">
        <v>2003</v>
      </c>
      <c r="J624" s="7">
        <v>44673</v>
      </c>
      <c r="K624" s="7"/>
      <c r="L624" s="7"/>
      <c r="M624" s="8">
        <f>+N624+O624</f>
        <v>0</v>
      </c>
      <c r="N624" s="7"/>
      <c r="O624" s="7"/>
      <c r="P624" s="8">
        <f>+Q624+R624</f>
        <v>0</v>
      </c>
      <c r="Q624" s="7"/>
      <c r="R624" s="7">
        <v>0</v>
      </c>
      <c r="S624" s="20">
        <f t="shared" si="266"/>
        <v>0</v>
      </c>
      <c r="T624" s="6" t="s">
        <v>535</v>
      </c>
      <c r="U624" s="34"/>
      <c r="V624" s="9"/>
    </row>
    <row r="625" spans="1:22" ht="18.75" outlineLevel="2">
      <c r="A625" s="26"/>
      <c r="B625" s="3"/>
      <c r="C625" s="35" t="s">
        <v>360</v>
      </c>
      <c r="D625" s="5"/>
      <c r="E625" s="5"/>
      <c r="F625" s="1"/>
      <c r="G625" s="6"/>
      <c r="H625" s="11"/>
      <c r="I625" s="11"/>
      <c r="J625" s="22">
        <f>SUBTOTAL(9,J624:J624)</f>
        <v>44673</v>
      </c>
      <c r="K625" s="22">
        <f aca="true" t="shared" si="271" ref="K625:R625">SUBTOTAL(9,K624:K624)</f>
        <v>0</v>
      </c>
      <c r="L625" s="22">
        <f t="shared" si="271"/>
        <v>0</v>
      </c>
      <c r="M625" s="22">
        <f t="shared" si="271"/>
        <v>0</v>
      </c>
      <c r="N625" s="22">
        <f t="shared" si="271"/>
        <v>0</v>
      </c>
      <c r="O625" s="22">
        <f t="shared" si="271"/>
        <v>0</v>
      </c>
      <c r="P625" s="22">
        <f t="shared" si="271"/>
        <v>0</v>
      </c>
      <c r="Q625" s="22">
        <f t="shared" si="271"/>
        <v>0</v>
      </c>
      <c r="R625" s="22">
        <f t="shared" si="271"/>
        <v>0</v>
      </c>
      <c r="S625" s="23">
        <f t="shared" si="266"/>
        <v>0</v>
      </c>
      <c r="T625" s="6"/>
      <c r="U625" s="34"/>
      <c r="V625" s="9">
        <f>J625-M625</f>
        <v>44673</v>
      </c>
    </row>
    <row r="626" spans="1:22" ht="18.75" outlineLevel="2">
      <c r="A626" s="26"/>
      <c r="B626" s="3">
        <v>3612</v>
      </c>
      <c r="C626" s="4">
        <v>4961</v>
      </c>
      <c r="D626" s="5">
        <v>6121</v>
      </c>
      <c r="E626" s="5">
        <v>41</v>
      </c>
      <c r="F626" s="1">
        <v>5600</v>
      </c>
      <c r="G626" s="6" t="s">
        <v>251</v>
      </c>
      <c r="H626" s="11">
        <v>2001</v>
      </c>
      <c r="I626" s="11">
        <v>2002</v>
      </c>
      <c r="J626" s="7">
        <v>21000</v>
      </c>
      <c r="K626" s="7"/>
      <c r="L626" s="7"/>
      <c r="M626" s="8">
        <f>+N626+O626</f>
        <v>6300.5</v>
      </c>
      <c r="N626" s="7">
        <v>6300.5</v>
      </c>
      <c r="O626" s="7"/>
      <c r="P626" s="8">
        <f>+Q626+R626</f>
        <v>340.5</v>
      </c>
      <c r="Q626" s="7">
        <v>340.5</v>
      </c>
      <c r="R626" s="7"/>
      <c r="S626" s="20">
        <f>IF(M626=0,0,(P626/M626*100))</f>
        <v>5.404332989445281</v>
      </c>
      <c r="T626" s="6" t="s">
        <v>94</v>
      </c>
      <c r="U626" s="34"/>
      <c r="V626" s="9"/>
    </row>
    <row r="627" spans="1:22" ht="18.75" outlineLevel="2">
      <c r="A627" s="26"/>
      <c r="B627" s="3"/>
      <c r="C627" s="4">
        <v>4961</v>
      </c>
      <c r="D627" s="5">
        <v>6121</v>
      </c>
      <c r="E627" s="5">
        <v>17075</v>
      </c>
      <c r="F627" s="1">
        <v>5600</v>
      </c>
      <c r="G627" s="6" t="s">
        <v>251</v>
      </c>
      <c r="H627" s="11"/>
      <c r="I627" s="11"/>
      <c r="J627" s="7"/>
      <c r="K627" s="7"/>
      <c r="L627" s="7"/>
      <c r="M627" s="8">
        <f>+N627+O627</f>
        <v>5960</v>
      </c>
      <c r="N627" s="7">
        <v>5960</v>
      </c>
      <c r="O627" s="7"/>
      <c r="P627" s="8">
        <f>+Q627+R627</f>
        <v>5960</v>
      </c>
      <c r="Q627" s="7">
        <v>5960</v>
      </c>
      <c r="R627" s="7"/>
      <c r="S627" s="20">
        <f t="shared" si="266"/>
        <v>100</v>
      </c>
      <c r="T627" s="6"/>
      <c r="U627" s="34"/>
      <c r="V627" s="9"/>
    </row>
    <row r="628" spans="1:22" ht="18.75" outlineLevel="2">
      <c r="A628" s="26"/>
      <c r="B628" s="3"/>
      <c r="C628" s="35" t="s">
        <v>252</v>
      </c>
      <c r="D628" s="5"/>
      <c r="E628" s="5"/>
      <c r="F628" s="1"/>
      <c r="G628" s="6"/>
      <c r="H628" s="11"/>
      <c r="I628" s="11"/>
      <c r="J628" s="22">
        <f>SUBTOTAL(9,J626:J627)</f>
        <v>21000</v>
      </c>
      <c r="K628" s="22">
        <f aca="true" t="shared" si="272" ref="K628:R628">SUBTOTAL(9,K626:K627)</f>
        <v>0</v>
      </c>
      <c r="L628" s="22">
        <f t="shared" si="272"/>
        <v>0</v>
      </c>
      <c r="M628" s="22">
        <f t="shared" si="272"/>
        <v>12260.5</v>
      </c>
      <c r="N628" s="22">
        <f t="shared" si="272"/>
        <v>12260.5</v>
      </c>
      <c r="O628" s="22">
        <f t="shared" si="272"/>
        <v>0</v>
      </c>
      <c r="P628" s="22">
        <f t="shared" si="272"/>
        <v>6300.5</v>
      </c>
      <c r="Q628" s="22">
        <f t="shared" si="272"/>
        <v>6300.5</v>
      </c>
      <c r="R628" s="22">
        <f t="shared" si="272"/>
        <v>0</v>
      </c>
      <c r="S628" s="23">
        <f t="shared" si="266"/>
        <v>51.38860568492313</v>
      </c>
      <c r="T628" s="6"/>
      <c r="U628" s="34"/>
      <c r="V628" s="9">
        <f>J628-M628</f>
        <v>8739.5</v>
      </c>
    </row>
    <row r="629" spans="1:22" ht="18.75" outlineLevel="3">
      <c r="A629" s="26"/>
      <c r="B629" s="3">
        <v>3612</v>
      </c>
      <c r="C629" s="4">
        <v>4962</v>
      </c>
      <c r="D629" s="5">
        <v>6121</v>
      </c>
      <c r="E629" s="5">
        <v>17075</v>
      </c>
      <c r="F629" s="1">
        <v>5600</v>
      </c>
      <c r="G629" s="6" t="s">
        <v>260</v>
      </c>
      <c r="H629" s="11">
        <v>2001</v>
      </c>
      <c r="I629" s="11">
        <v>2002</v>
      </c>
      <c r="J629" s="7">
        <v>17240</v>
      </c>
      <c r="K629" s="7"/>
      <c r="L629" s="7"/>
      <c r="M629" s="8">
        <f>+N629+O629</f>
        <v>3400</v>
      </c>
      <c r="N629" s="7">
        <v>3400</v>
      </c>
      <c r="O629" s="7"/>
      <c r="P629" s="8">
        <f>+Q629+R629</f>
        <v>3400</v>
      </c>
      <c r="Q629" s="7">
        <v>3400</v>
      </c>
      <c r="R629" s="7">
        <v>0</v>
      </c>
      <c r="S629" s="20">
        <f t="shared" si="266"/>
        <v>100</v>
      </c>
      <c r="T629" s="6" t="s">
        <v>94</v>
      </c>
      <c r="U629" s="34"/>
      <c r="V629" s="9"/>
    </row>
    <row r="630" spans="1:22" ht="18.75" outlineLevel="2">
      <c r="A630" s="26"/>
      <c r="B630" s="3"/>
      <c r="C630" s="35" t="s">
        <v>392</v>
      </c>
      <c r="D630" s="5"/>
      <c r="E630" s="5"/>
      <c r="F630" s="1"/>
      <c r="G630" s="6"/>
      <c r="H630" s="11"/>
      <c r="I630" s="11"/>
      <c r="J630" s="22">
        <f>SUBTOTAL(9,J629:J629)</f>
        <v>17240</v>
      </c>
      <c r="K630" s="22">
        <f aca="true" t="shared" si="273" ref="K630:R630">SUBTOTAL(9,K629:K629)</f>
        <v>0</v>
      </c>
      <c r="L630" s="22">
        <f t="shared" si="273"/>
        <v>0</v>
      </c>
      <c r="M630" s="22">
        <f t="shared" si="273"/>
        <v>3400</v>
      </c>
      <c r="N630" s="22">
        <f t="shared" si="273"/>
        <v>3400</v>
      </c>
      <c r="O630" s="22">
        <f t="shared" si="273"/>
        <v>0</v>
      </c>
      <c r="P630" s="22">
        <f t="shared" si="273"/>
        <v>3400</v>
      </c>
      <c r="Q630" s="22">
        <f t="shared" si="273"/>
        <v>3400</v>
      </c>
      <c r="R630" s="22">
        <f t="shared" si="273"/>
        <v>0</v>
      </c>
      <c r="S630" s="23">
        <f t="shared" si="266"/>
        <v>100</v>
      </c>
      <c r="T630" s="6"/>
      <c r="U630" s="34"/>
      <c r="V630" s="9">
        <f>J630-M630</f>
        <v>13840</v>
      </c>
    </row>
    <row r="631" spans="1:22" ht="18.75" outlineLevel="3">
      <c r="A631" s="26"/>
      <c r="B631" s="3">
        <v>3612</v>
      </c>
      <c r="C631" s="4">
        <v>4976</v>
      </c>
      <c r="D631" s="5">
        <v>6121</v>
      </c>
      <c r="E631" s="5"/>
      <c r="F631" s="1">
        <v>5600</v>
      </c>
      <c r="G631" s="6" t="s">
        <v>303</v>
      </c>
      <c r="H631" s="11">
        <v>2001</v>
      </c>
      <c r="I631" s="11">
        <v>2002</v>
      </c>
      <c r="J631" s="7">
        <v>4400</v>
      </c>
      <c r="K631" s="7"/>
      <c r="L631" s="7"/>
      <c r="M631" s="8">
        <f>+N631+O631</f>
        <v>4400</v>
      </c>
      <c r="N631" s="7"/>
      <c r="O631" s="7">
        <v>4400</v>
      </c>
      <c r="P631" s="8">
        <f>+Q631+R631</f>
        <v>4400</v>
      </c>
      <c r="Q631" s="7"/>
      <c r="R631" s="7">
        <v>4400</v>
      </c>
      <c r="S631" s="20">
        <f t="shared" si="266"/>
        <v>100</v>
      </c>
      <c r="T631" s="6" t="s">
        <v>536</v>
      </c>
      <c r="U631" s="34"/>
      <c r="V631" s="9"/>
    </row>
    <row r="632" spans="1:22" ht="18.75" outlineLevel="2">
      <c r="A632" s="26"/>
      <c r="B632" s="3"/>
      <c r="C632" s="35" t="s">
        <v>304</v>
      </c>
      <c r="D632" s="5"/>
      <c r="E632" s="5"/>
      <c r="F632" s="1"/>
      <c r="G632" s="6"/>
      <c r="H632" s="11"/>
      <c r="I632" s="11"/>
      <c r="J632" s="22">
        <f>SUBTOTAL(9,J631:J631)</f>
        <v>4400</v>
      </c>
      <c r="K632" s="22">
        <f aca="true" t="shared" si="274" ref="K632:R632">SUBTOTAL(9,K631:K631)</f>
        <v>0</v>
      </c>
      <c r="L632" s="22">
        <f t="shared" si="274"/>
        <v>0</v>
      </c>
      <c r="M632" s="22">
        <f t="shared" si="274"/>
        <v>4400</v>
      </c>
      <c r="N632" s="22">
        <f t="shared" si="274"/>
        <v>0</v>
      </c>
      <c r="O632" s="22">
        <f t="shared" si="274"/>
        <v>4400</v>
      </c>
      <c r="P632" s="22">
        <f t="shared" si="274"/>
        <v>4400</v>
      </c>
      <c r="Q632" s="22">
        <f t="shared" si="274"/>
        <v>0</v>
      </c>
      <c r="R632" s="22">
        <f t="shared" si="274"/>
        <v>4400</v>
      </c>
      <c r="S632" s="23">
        <f t="shared" si="266"/>
        <v>100</v>
      </c>
      <c r="T632" s="6"/>
      <c r="U632" s="34"/>
      <c r="V632" s="9">
        <f>J632-M632</f>
        <v>0</v>
      </c>
    </row>
    <row r="633" spans="1:22" ht="18.75" outlineLevel="3">
      <c r="A633" s="26"/>
      <c r="B633" s="3">
        <v>3612</v>
      </c>
      <c r="C633" s="4">
        <v>4983</v>
      </c>
      <c r="D633" s="5">
        <v>6121</v>
      </c>
      <c r="E633" s="5">
        <v>92559</v>
      </c>
      <c r="F633" s="1">
        <v>5600</v>
      </c>
      <c r="G633" s="6" t="s">
        <v>261</v>
      </c>
      <c r="H633" s="11">
        <v>2001</v>
      </c>
      <c r="I633" s="11">
        <v>2002</v>
      </c>
      <c r="J633" s="7">
        <v>26602</v>
      </c>
      <c r="K633" s="7">
        <v>2202</v>
      </c>
      <c r="L633" s="7"/>
      <c r="M633" s="8">
        <f>+N633+O633</f>
        <v>24400</v>
      </c>
      <c r="N633" s="7">
        <v>24400</v>
      </c>
      <c r="O633" s="7"/>
      <c r="P633" s="8">
        <f>+Q633+R633</f>
        <v>24400</v>
      </c>
      <c r="Q633" s="7">
        <v>24400</v>
      </c>
      <c r="R633" s="7"/>
      <c r="S633" s="20">
        <f t="shared" si="266"/>
        <v>100</v>
      </c>
      <c r="T633" s="6" t="s">
        <v>94</v>
      </c>
      <c r="U633" s="34"/>
      <c r="V633" s="9"/>
    </row>
    <row r="634" spans="1:22" ht="18.75" outlineLevel="2">
      <c r="A634" s="26"/>
      <c r="B634" s="3"/>
      <c r="C634" s="35" t="s">
        <v>262</v>
      </c>
      <c r="D634" s="5"/>
      <c r="E634" s="5"/>
      <c r="F634" s="1"/>
      <c r="G634" s="6"/>
      <c r="H634" s="11"/>
      <c r="I634" s="11"/>
      <c r="J634" s="22">
        <f>SUBTOTAL(9,J633:J633)</f>
        <v>26602</v>
      </c>
      <c r="K634" s="22">
        <f aca="true" t="shared" si="275" ref="K634:R634">SUBTOTAL(9,K633:K633)</f>
        <v>2202</v>
      </c>
      <c r="L634" s="22">
        <f t="shared" si="275"/>
        <v>0</v>
      </c>
      <c r="M634" s="22">
        <f t="shared" si="275"/>
        <v>24400</v>
      </c>
      <c r="N634" s="22">
        <f t="shared" si="275"/>
        <v>24400</v>
      </c>
      <c r="O634" s="22">
        <f t="shared" si="275"/>
        <v>0</v>
      </c>
      <c r="P634" s="22">
        <f t="shared" si="275"/>
        <v>24400</v>
      </c>
      <c r="Q634" s="22">
        <f t="shared" si="275"/>
        <v>24400</v>
      </c>
      <c r="R634" s="22">
        <f t="shared" si="275"/>
        <v>0</v>
      </c>
      <c r="S634" s="23">
        <f t="shared" si="266"/>
        <v>100</v>
      </c>
      <c r="T634" s="6"/>
      <c r="U634" s="34"/>
      <c r="V634" s="9">
        <f>J634-M634</f>
        <v>2202</v>
      </c>
    </row>
    <row r="635" spans="1:22" ht="18.75" outlineLevel="3">
      <c r="A635" s="26"/>
      <c r="B635" s="3">
        <v>3612</v>
      </c>
      <c r="C635" s="4">
        <v>4984</v>
      </c>
      <c r="D635" s="5">
        <v>6121</v>
      </c>
      <c r="E635" s="5">
        <v>41</v>
      </c>
      <c r="F635" s="1">
        <v>5600</v>
      </c>
      <c r="G635" s="6" t="s">
        <v>305</v>
      </c>
      <c r="H635" s="11">
        <v>2001</v>
      </c>
      <c r="I635" s="11">
        <v>2002</v>
      </c>
      <c r="J635" s="7">
        <v>21093</v>
      </c>
      <c r="K635" s="7">
        <v>3900</v>
      </c>
      <c r="L635" s="7"/>
      <c r="M635" s="8">
        <f>+N635+O635</f>
        <v>3213</v>
      </c>
      <c r="N635" s="7">
        <v>3213</v>
      </c>
      <c r="O635" s="7"/>
      <c r="P635" s="8">
        <f>+Q635+R635</f>
        <v>0</v>
      </c>
      <c r="Q635" s="7"/>
      <c r="R635" s="7"/>
      <c r="S635" s="20">
        <f t="shared" si="266"/>
        <v>0</v>
      </c>
      <c r="T635" s="6" t="s">
        <v>94</v>
      </c>
      <c r="U635" s="34"/>
      <c r="V635" s="9"/>
    </row>
    <row r="636" spans="1:22" ht="18.75" outlineLevel="3">
      <c r="A636" s="26"/>
      <c r="B636" s="3"/>
      <c r="C636" s="4">
        <v>4984</v>
      </c>
      <c r="D636" s="5">
        <v>6121</v>
      </c>
      <c r="E636" s="5">
        <v>92559</v>
      </c>
      <c r="F636" s="1">
        <v>5600</v>
      </c>
      <c r="G636" s="6" t="s">
        <v>305</v>
      </c>
      <c r="H636" s="11"/>
      <c r="I636" s="11"/>
      <c r="J636" s="25" t="s">
        <v>571</v>
      </c>
      <c r="K636" s="7"/>
      <c r="L636" s="7"/>
      <c r="M636" s="8">
        <f>+N636+O636</f>
        <v>13980</v>
      </c>
      <c r="N636" s="7">
        <v>13980</v>
      </c>
      <c r="O636" s="7"/>
      <c r="P636" s="8">
        <f>+Q636+R636</f>
        <v>6399.9999</v>
      </c>
      <c r="Q636" s="7">
        <v>6399.9999</v>
      </c>
      <c r="R636" s="7"/>
      <c r="S636" s="20">
        <f t="shared" si="266"/>
        <v>45.77968454935622</v>
      </c>
      <c r="T636" s="6"/>
      <c r="U636" s="34"/>
      <c r="V636" s="9"/>
    </row>
    <row r="637" spans="1:22" ht="18.75" outlineLevel="2">
      <c r="A637" s="26"/>
      <c r="B637" s="3"/>
      <c r="C637" s="35" t="s">
        <v>306</v>
      </c>
      <c r="D637" s="5"/>
      <c r="E637" s="5"/>
      <c r="F637" s="1"/>
      <c r="G637" s="6"/>
      <c r="H637" s="11"/>
      <c r="I637" s="11"/>
      <c r="J637" s="22">
        <f>SUBTOTAL(9,J635:J636)</f>
        <v>21093</v>
      </c>
      <c r="K637" s="22">
        <f aca="true" t="shared" si="276" ref="K637:R637">SUBTOTAL(9,K635:K636)</f>
        <v>3900</v>
      </c>
      <c r="L637" s="22">
        <f t="shared" si="276"/>
        <v>0</v>
      </c>
      <c r="M637" s="22">
        <f t="shared" si="276"/>
        <v>17193</v>
      </c>
      <c r="N637" s="22">
        <f t="shared" si="276"/>
        <v>17193</v>
      </c>
      <c r="O637" s="22">
        <f t="shared" si="276"/>
        <v>0</v>
      </c>
      <c r="P637" s="22">
        <f t="shared" si="276"/>
        <v>6399.9999</v>
      </c>
      <c r="Q637" s="22">
        <f t="shared" si="276"/>
        <v>6399.9999</v>
      </c>
      <c r="R637" s="22">
        <f t="shared" si="276"/>
        <v>0</v>
      </c>
      <c r="S637" s="23">
        <f t="shared" si="266"/>
        <v>37.22445123015181</v>
      </c>
      <c r="T637" s="6"/>
      <c r="U637" s="34"/>
      <c r="V637" s="9">
        <f>J637-M637</f>
        <v>3900</v>
      </c>
    </row>
    <row r="638" spans="1:22" ht="18.75" outlineLevel="3">
      <c r="A638" s="26"/>
      <c r="B638" s="3">
        <v>3612</v>
      </c>
      <c r="C638" s="4">
        <v>4985</v>
      </c>
      <c r="D638" s="5">
        <v>6121</v>
      </c>
      <c r="E638" s="5">
        <v>41</v>
      </c>
      <c r="F638" s="1">
        <v>5600</v>
      </c>
      <c r="G638" s="6" t="s">
        <v>307</v>
      </c>
      <c r="H638" s="11">
        <v>2001</v>
      </c>
      <c r="I638" s="11">
        <v>2002</v>
      </c>
      <c r="J638" s="7">
        <v>19726</v>
      </c>
      <c r="K638" s="7"/>
      <c r="L638" s="7"/>
      <c r="M638" s="8">
        <f>+N638+O638</f>
        <v>19726</v>
      </c>
      <c r="N638" s="7">
        <v>19726</v>
      </c>
      <c r="O638" s="7"/>
      <c r="P638" s="8">
        <f>+Q638+R638</f>
        <v>0</v>
      </c>
      <c r="Q638" s="7"/>
      <c r="R638" s="7"/>
      <c r="S638" s="20">
        <f t="shared" si="266"/>
        <v>0</v>
      </c>
      <c r="T638" s="6" t="s">
        <v>94</v>
      </c>
      <c r="U638" s="34"/>
      <c r="V638" s="9"/>
    </row>
    <row r="639" spans="1:22" ht="18.75" outlineLevel="2">
      <c r="A639" s="26"/>
      <c r="B639" s="3"/>
      <c r="C639" s="35" t="s">
        <v>312</v>
      </c>
      <c r="D639" s="5"/>
      <c r="E639" s="5"/>
      <c r="F639" s="1"/>
      <c r="G639" s="6"/>
      <c r="H639" s="11"/>
      <c r="I639" s="11"/>
      <c r="J639" s="22">
        <f>SUBTOTAL(9,J638:J638)</f>
        <v>19726</v>
      </c>
      <c r="K639" s="22">
        <f aca="true" t="shared" si="277" ref="K639:R639">SUBTOTAL(9,K638:K638)</f>
        <v>0</v>
      </c>
      <c r="L639" s="22">
        <f t="shared" si="277"/>
        <v>0</v>
      </c>
      <c r="M639" s="22">
        <f t="shared" si="277"/>
        <v>19726</v>
      </c>
      <c r="N639" s="22">
        <f t="shared" si="277"/>
        <v>19726</v>
      </c>
      <c r="O639" s="22">
        <f t="shared" si="277"/>
        <v>0</v>
      </c>
      <c r="P639" s="22">
        <f t="shared" si="277"/>
        <v>0</v>
      </c>
      <c r="Q639" s="22">
        <f t="shared" si="277"/>
        <v>0</v>
      </c>
      <c r="R639" s="22">
        <f t="shared" si="277"/>
        <v>0</v>
      </c>
      <c r="S639" s="23">
        <f>IF(M639=0,0,(P639/M639*100))</f>
        <v>0</v>
      </c>
      <c r="T639" s="6"/>
      <c r="U639" s="34"/>
      <c r="V639" s="9">
        <f>J639-M639</f>
        <v>0</v>
      </c>
    </row>
    <row r="640" spans="1:22" ht="18.75" outlineLevel="3">
      <c r="A640" s="26"/>
      <c r="B640" s="3">
        <v>3612</v>
      </c>
      <c r="C640" s="4">
        <v>4986</v>
      </c>
      <c r="D640" s="5">
        <v>6121</v>
      </c>
      <c r="E640" s="5">
        <v>41</v>
      </c>
      <c r="F640" s="1">
        <v>5600</v>
      </c>
      <c r="G640" s="6" t="s">
        <v>313</v>
      </c>
      <c r="H640" s="11">
        <v>2001</v>
      </c>
      <c r="I640" s="11">
        <v>2002</v>
      </c>
      <c r="J640" s="7">
        <v>27600</v>
      </c>
      <c r="K640" s="7">
        <v>1800</v>
      </c>
      <c r="L640" s="7"/>
      <c r="M640" s="8">
        <f>+N640+O640</f>
        <v>3190.38</v>
      </c>
      <c r="N640" s="7">
        <v>3190.38</v>
      </c>
      <c r="O640" s="7"/>
      <c r="P640" s="8">
        <f>+Q640+R640</f>
        <v>3190.378</v>
      </c>
      <c r="Q640" s="7">
        <v>3190.378</v>
      </c>
      <c r="R640" s="7"/>
      <c r="S640" s="20">
        <f t="shared" si="266"/>
        <v>99.99993731154284</v>
      </c>
      <c r="T640" s="6" t="s">
        <v>94</v>
      </c>
      <c r="U640" s="34"/>
      <c r="V640" s="9"/>
    </row>
    <row r="641" spans="1:22" ht="18.75" outlineLevel="3">
      <c r="A641" s="26"/>
      <c r="B641" s="3"/>
      <c r="C641" s="4">
        <v>4986</v>
      </c>
      <c r="D641" s="5">
        <v>6121</v>
      </c>
      <c r="E641" s="5">
        <v>17075</v>
      </c>
      <c r="F641" s="1">
        <v>5600</v>
      </c>
      <c r="G641" s="6" t="s">
        <v>313</v>
      </c>
      <c r="H641" s="11"/>
      <c r="I641" s="11"/>
      <c r="J641" s="7"/>
      <c r="K641" s="7"/>
      <c r="L641" s="7"/>
      <c r="M641" s="8">
        <f>+N641+O641</f>
        <v>17600</v>
      </c>
      <c r="N641" s="7">
        <v>17600</v>
      </c>
      <c r="O641" s="7"/>
      <c r="P641" s="8">
        <f>+Q641+R641</f>
        <v>17600</v>
      </c>
      <c r="Q641" s="7">
        <v>17600</v>
      </c>
      <c r="R641" s="7"/>
      <c r="S641" s="20">
        <f t="shared" si="266"/>
        <v>100</v>
      </c>
      <c r="T641" s="6"/>
      <c r="U641" s="34"/>
      <c r="V641" s="9"/>
    </row>
    <row r="642" spans="1:22" ht="18.75" outlineLevel="3">
      <c r="A642" s="26"/>
      <c r="B642" s="3"/>
      <c r="C642" s="4">
        <v>4986</v>
      </c>
      <c r="D642" s="5">
        <v>6130</v>
      </c>
      <c r="E642" s="5">
        <v>41</v>
      </c>
      <c r="F642" s="1">
        <v>5600</v>
      </c>
      <c r="G642" s="6" t="s">
        <v>313</v>
      </c>
      <c r="H642" s="11"/>
      <c r="I642" s="11"/>
      <c r="J642" s="7"/>
      <c r="K642" s="7"/>
      <c r="L642" s="7"/>
      <c r="M642" s="8">
        <f>+N642+O642</f>
        <v>5009.62</v>
      </c>
      <c r="N642" s="7">
        <v>5009.62</v>
      </c>
      <c r="O642" s="7"/>
      <c r="P642" s="8">
        <f>+Q642+R642</f>
        <v>5009.622</v>
      </c>
      <c r="Q642" s="7">
        <v>5009.622</v>
      </c>
      <c r="R642" s="7"/>
      <c r="S642" s="20">
        <f t="shared" si="266"/>
        <v>100.0000399231878</v>
      </c>
      <c r="T642" s="6"/>
      <c r="U642" s="34"/>
      <c r="V642" s="9"/>
    </row>
    <row r="643" spans="1:22" ht="18.75" outlineLevel="2">
      <c r="A643" s="26"/>
      <c r="B643" s="3"/>
      <c r="C643" s="35" t="s">
        <v>314</v>
      </c>
      <c r="D643" s="5"/>
      <c r="E643" s="5"/>
      <c r="F643" s="1"/>
      <c r="G643" s="6"/>
      <c r="H643" s="11"/>
      <c r="I643" s="11"/>
      <c r="J643" s="22">
        <f>SUBTOTAL(9,J640:J642)</f>
        <v>27600</v>
      </c>
      <c r="K643" s="22">
        <f aca="true" t="shared" si="278" ref="K643:R643">SUBTOTAL(9,K640:K642)</f>
        <v>1800</v>
      </c>
      <c r="L643" s="22">
        <f t="shared" si="278"/>
        <v>0</v>
      </c>
      <c r="M643" s="22">
        <f t="shared" si="278"/>
        <v>25800</v>
      </c>
      <c r="N643" s="22">
        <f t="shared" si="278"/>
        <v>25800</v>
      </c>
      <c r="O643" s="22">
        <f t="shared" si="278"/>
        <v>0</v>
      </c>
      <c r="P643" s="22">
        <f t="shared" si="278"/>
        <v>25800</v>
      </c>
      <c r="Q643" s="22">
        <f t="shared" si="278"/>
        <v>25800</v>
      </c>
      <c r="R643" s="22">
        <f t="shared" si="278"/>
        <v>0</v>
      </c>
      <c r="S643" s="23">
        <f t="shared" si="266"/>
        <v>100</v>
      </c>
      <c r="T643" s="22"/>
      <c r="U643" s="34"/>
      <c r="V643" s="9">
        <f>J643-M643</f>
        <v>1800</v>
      </c>
    </row>
    <row r="644" spans="1:22" ht="18.75" outlineLevel="2">
      <c r="A644" s="26"/>
      <c r="B644" s="3">
        <v>3612</v>
      </c>
      <c r="C644" s="4">
        <v>4987</v>
      </c>
      <c r="D644" s="5">
        <v>6121</v>
      </c>
      <c r="E644" s="5">
        <v>41</v>
      </c>
      <c r="F644" s="1">
        <v>5600</v>
      </c>
      <c r="G644" s="6" t="s">
        <v>247</v>
      </c>
      <c r="H644" s="11">
        <v>2002</v>
      </c>
      <c r="I644" s="11">
        <v>2002</v>
      </c>
      <c r="J644" s="7">
        <v>35379</v>
      </c>
      <c r="K644" s="7"/>
      <c r="L644" s="7"/>
      <c r="M644" s="7">
        <f>+N644+O644</f>
        <v>2495.77</v>
      </c>
      <c r="N644" s="7">
        <v>2495.77</v>
      </c>
      <c r="O644" s="7"/>
      <c r="P644" s="7">
        <f>+Q644+R644</f>
        <v>0</v>
      </c>
      <c r="Q644" s="7"/>
      <c r="R644" s="7"/>
      <c r="S644" s="20">
        <f>IF(M644=0,0,(P644/M644*100))</f>
        <v>0</v>
      </c>
      <c r="T644" s="7" t="s">
        <v>94</v>
      </c>
      <c r="U644" s="34"/>
      <c r="V644" s="9"/>
    </row>
    <row r="645" spans="1:22" ht="18.75" outlineLevel="2">
      <c r="A645" s="26"/>
      <c r="B645" s="3"/>
      <c r="C645" s="4">
        <v>4987</v>
      </c>
      <c r="D645" s="5">
        <v>6130</v>
      </c>
      <c r="E645" s="5">
        <v>41</v>
      </c>
      <c r="F645" s="1">
        <v>5600</v>
      </c>
      <c r="G645" s="6" t="s">
        <v>247</v>
      </c>
      <c r="H645" s="11"/>
      <c r="I645" s="11"/>
      <c r="J645" s="7"/>
      <c r="K645" s="7"/>
      <c r="L645" s="7"/>
      <c r="M645" s="7">
        <f>+N645+O645</f>
        <v>1583.232</v>
      </c>
      <c r="N645" s="7">
        <v>1583.232</v>
      </c>
      <c r="O645" s="7"/>
      <c r="P645" s="7">
        <f>+Q645+R645</f>
        <v>1583.232</v>
      </c>
      <c r="Q645" s="7">
        <v>1583.232</v>
      </c>
      <c r="R645" s="7"/>
      <c r="S645" s="20">
        <f t="shared" si="266"/>
        <v>100</v>
      </c>
      <c r="T645" s="25"/>
      <c r="U645" s="34"/>
      <c r="V645" s="9"/>
    </row>
    <row r="646" spans="1:22" ht="18.75" outlineLevel="2">
      <c r="A646" s="26"/>
      <c r="B646" s="3"/>
      <c r="C646" s="35" t="s">
        <v>248</v>
      </c>
      <c r="D646" s="5"/>
      <c r="E646" s="5"/>
      <c r="F646" s="1"/>
      <c r="G646" s="6"/>
      <c r="H646" s="11"/>
      <c r="I646" s="11"/>
      <c r="J646" s="22">
        <f>SUBTOTAL(9,J644:J645)</f>
        <v>35379</v>
      </c>
      <c r="K646" s="22">
        <f aca="true" t="shared" si="279" ref="K646:R646">SUBTOTAL(9,K644:K645)</f>
        <v>0</v>
      </c>
      <c r="L646" s="22">
        <f t="shared" si="279"/>
        <v>0</v>
      </c>
      <c r="M646" s="22">
        <f t="shared" si="279"/>
        <v>4079.002</v>
      </c>
      <c r="N646" s="22">
        <f t="shared" si="279"/>
        <v>4079.002</v>
      </c>
      <c r="O646" s="22">
        <f t="shared" si="279"/>
        <v>0</v>
      </c>
      <c r="P646" s="22">
        <f t="shared" si="279"/>
        <v>1583.232</v>
      </c>
      <c r="Q646" s="22">
        <f t="shared" si="279"/>
        <v>1583.232</v>
      </c>
      <c r="R646" s="22">
        <f t="shared" si="279"/>
        <v>0</v>
      </c>
      <c r="S646" s="23">
        <f t="shared" si="266"/>
        <v>38.814200140132314</v>
      </c>
      <c r="T646" s="22"/>
      <c r="U646" s="34"/>
      <c r="V646" s="9">
        <f>J646-M646</f>
        <v>31299.998</v>
      </c>
    </row>
    <row r="647" spans="1:22" ht="18.75" outlineLevel="2">
      <c r="A647" s="26"/>
      <c r="B647" s="3">
        <v>3612</v>
      </c>
      <c r="C647" s="4">
        <v>4989</v>
      </c>
      <c r="D647" s="5">
        <v>6121</v>
      </c>
      <c r="E647" s="5">
        <v>41</v>
      </c>
      <c r="F647" s="1">
        <v>5600</v>
      </c>
      <c r="G647" s="6" t="s">
        <v>253</v>
      </c>
      <c r="H647" s="11">
        <v>2002</v>
      </c>
      <c r="I647" s="11">
        <v>2002</v>
      </c>
      <c r="J647" s="7">
        <v>3000</v>
      </c>
      <c r="K647" s="7"/>
      <c r="L647" s="7"/>
      <c r="M647" s="7">
        <f>+N647+O647</f>
        <v>2160</v>
      </c>
      <c r="N647" s="7">
        <v>2160</v>
      </c>
      <c r="O647" s="7"/>
      <c r="P647" s="7">
        <f>+Q647+R647</f>
        <v>23.3067</v>
      </c>
      <c r="Q647" s="7">
        <v>23.3067</v>
      </c>
      <c r="R647" s="7"/>
      <c r="S647" s="20">
        <f>IF(M647=0,0,(P647/M647*100))</f>
        <v>1.079013888888889</v>
      </c>
      <c r="T647" s="7" t="s">
        <v>94</v>
      </c>
      <c r="U647" s="34"/>
      <c r="V647" s="9"/>
    </row>
    <row r="648" spans="1:22" ht="18.75" outlineLevel="2">
      <c r="A648" s="26"/>
      <c r="B648" s="3"/>
      <c r="C648" s="4">
        <v>4989</v>
      </c>
      <c r="D648" s="5">
        <v>6126</v>
      </c>
      <c r="E648" s="5">
        <v>41</v>
      </c>
      <c r="F648" s="1">
        <v>5600</v>
      </c>
      <c r="G648" s="6" t="s">
        <v>253</v>
      </c>
      <c r="H648" s="11"/>
      <c r="I648" s="11"/>
      <c r="J648" s="7"/>
      <c r="K648" s="7"/>
      <c r="L648" s="7"/>
      <c r="M648" s="7">
        <f>+N648+O648</f>
        <v>840</v>
      </c>
      <c r="N648" s="7">
        <v>840</v>
      </c>
      <c r="O648" s="7"/>
      <c r="P648" s="7">
        <f>+Q648+R648</f>
        <v>840</v>
      </c>
      <c r="Q648" s="7">
        <v>840</v>
      </c>
      <c r="R648" s="7"/>
      <c r="S648" s="20">
        <f t="shared" si="266"/>
        <v>100</v>
      </c>
      <c r="T648" s="25"/>
      <c r="U648" s="34"/>
      <c r="V648" s="9"/>
    </row>
    <row r="649" spans="1:22" ht="18.75" outlineLevel="2">
      <c r="A649" s="26"/>
      <c r="B649" s="3"/>
      <c r="C649" s="35" t="s">
        <v>254</v>
      </c>
      <c r="D649" s="5"/>
      <c r="E649" s="5"/>
      <c r="F649" s="1"/>
      <c r="G649" s="6"/>
      <c r="H649" s="11"/>
      <c r="I649" s="11"/>
      <c r="J649" s="22">
        <f>SUBTOTAL(9,J647:J648)</f>
        <v>3000</v>
      </c>
      <c r="K649" s="22">
        <f aca="true" t="shared" si="280" ref="K649:R649">SUBTOTAL(9,K647:K648)</f>
        <v>0</v>
      </c>
      <c r="L649" s="22">
        <f t="shared" si="280"/>
        <v>0</v>
      </c>
      <c r="M649" s="22">
        <f t="shared" si="280"/>
        <v>3000</v>
      </c>
      <c r="N649" s="22">
        <f t="shared" si="280"/>
        <v>3000</v>
      </c>
      <c r="O649" s="22">
        <f t="shared" si="280"/>
        <v>0</v>
      </c>
      <c r="P649" s="22">
        <f t="shared" si="280"/>
        <v>863.3067</v>
      </c>
      <c r="Q649" s="22">
        <f t="shared" si="280"/>
        <v>863.3067</v>
      </c>
      <c r="R649" s="22">
        <f t="shared" si="280"/>
        <v>0</v>
      </c>
      <c r="S649" s="23">
        <f t="shared" si="266"/>
        <v>28.776889999999998</v>
      </c>
      <c r="T649" s="22"/>
      <c r="U649" s="34"/>
      <c r="V649" s="9">
        <f>J649-M649</f>
        <v>0</v>
      </c>
    </row>
    <row r="650" spans="1:22" ht="18.75" outlineLevel="2">
      <c r="A650" s="26"/>
      <c r="B650" s="3">
        <v>3612</v>
      </c>
      <c r="C650" s="4">
        <v>4992</v>
      </c>
      <c r="D650" s="5">
        <v>6121</v>
      </c>
      <c r="E650" s="5">
        <v>41</v>
      </c>
      <c r="F650" s="1">
        <v>5600</v>
      </c>
      <c r="G650" s="6" t="s">
        <v>8</v>
      </c>
      <c r="H650" s="11">
        <v>2002</v>
      </c>
      <c r="I650" s="11">
        <v>2002</v>
      </c>
      <c r="J650" s="7">
        <v>5470</v>
      </c>
      <c r="K650" s="7"/>
      <c r="L650" s="7"/>
      <c r="M650" s="7">
        <f>+N650+O650</f>
        <v>729.49</v>
      </c>
      <c r="N650" s="7">
        <v>729.49</v>
      </c>
      <c r="O650" s="7"/>
      <c r="P650" s="7">
        <f>+Q650+R650</f>
        <v>0</v>
      </c>
      <c r="Q650" s="7">
        <v>0</v>
      </c>
      <c r="R650" s="7"/>
      <c r="S650" s="20">
        <f>IF(M650=0,0,(P650/M650*100))</f>
        <v>0</v>
      </c>
      <c r="T650" s="7" t="s">
        <v>94</v>
      </c>
      <c r="U650" s="34"/>
      <c r="V650" s="9"/>
    </row>
    <row r="651" spans="1:22" ht="18.75" outlineLevel="2">
      <c r="A651" s="26"/>
      <c r="B651" s="3"/>
      <c r="C651" s="35" t="s">
        <v>9</v>
      </c>
      <c r="D651" s="5"/>
      <c r="E651" s="5"/>
      <c r="F651" s="1"/>
      <c r="G651" s="6"/>
      <c r="H651" s="11"/>
      <c r="I651" s="11"/>
      <c r="J651" s="22">
        <f>SUBTOTAL(9,J650:J650)</f>
        <v>5470</v>
      </c>
      <c r="K651" s="22">
        <f aca="true" t="shared" si="281" ref="K651:R651">SUBTOTAL(9,K650:K650)</f>
        <v>0</v>
      </c>
      <c r="L651" s="22">
        <f t="shared" si="281"/>
        <v>0</v>
      </c>
      <c r="M651" s="22">
        <f t="shared" si="281"/>
        <v>729.49</v>
      </c>
      <c r="N651" s="22">
        <f t="shared" si="281"/>
        <v>729.49</v>
      </c>
      <c r="O651" s="22">
        <f t="shared" si="281"/>
        <v>0</v>
      </c>
      <c r="P651" s="22">
        <f t="shared" si="281"/>
        <v>0</v>
      </c>
      <c r="Q651" s="22">
        <f t="shared" si="281"/>
        <v>0</v>
      </c>
      <c r="R651" s="22">
        <f t="shared" si="281"/>
        <v>0</v>
      </c>
      <c r="S651" s="23">
        <f>IF(M651=0,0,(P651/M651*100))</f>
        <v>0</v>
      </c>
      <c r="T651" s="22"/>
      <c r="U651" s="34"/>
      <c r="V651" s="9"/>
    </row>
    <row r="652" spans="1:22" ht="18.75" outlineLevel="1">
      <c r="A652" s="26"/>
      <c r="B652" s="42" t="s">
        <v>227</v>
      </c>
      <c r="C652" s="4"/>
      <c r="D652" s="13"/>
      <c r="E652" s="13"/>
      <c r="F652" s="1"/>
      <c r="G652" s="17"/>
      <c r="H652" s="11"/>
      <c r="I652" s="11"/>
      <c r="J652" s="22">
        <f>SUBTOTAL(9,J624:J650)</f>
        <v>226183</v>
      </c>
      <c r="K652" s="22">
        <f aca="true" t="shared" si="282" ref="K652:R652">SUBTOTAL(9,K624:K650)</f>
        <v>7902</v>
      </c>
      <c r="L652" s="22">
        <f t="shared" si="282"/>
        <v>0</v>
      </c>
      <c r="M652" s="22">
        <f t="shared" si="282"/>
        <v>114987.99200000001</v>
      </c>
      <c r="N652" s="22">
        <f t="shared" si="282"/>
        <v>110587.99200000001</v>
      </c>
      <c r="O652" s="22">
        <f t="shared" si="282"/>
        <v>4400</v>
      </c>
      <c r="P652" s="22">
        <f t="shared" si="282"/>
        <v>73147.0386</v>
      </c>
      <c r="Q652" s="22">
        <f t="shared" si="282"/>
        <v>68747.0386</v>
      </c>
      <c r="R652" s="22">
        <f t="shared" si="282"/>
        <v>4400</v>
      </c>
      <c r="S652" s="23">
        <f t="shared" si="266"/>
        <v>63.61276280048441</v>
      </c>
      <c r="T652" s="15"/>
      <c r="U652" s="34"/>
      <c r="V652" s="9">
        <f>J652-M652</f>
        <v>111195.00799999999</v>
      </c>
    </row>
    <row r="653" spans="1:22" ht="18.75" outlineLevel="1">
      <c r="A653" s="26"/>
      <c r="B653" s="3">
        <v>3619</v>
      </c>
      <c r="C653" s="4">
        <v>3496</v>
      </c>
      <c r="D653" s="5">
        <v>6413</v>
      </c>
      <c r="E653" s="5"/>
      <c r="F653" s="1">
        <v>6300</v>
      </c>
      <c r="G653" s="6" t="s">
        <v>294</v>
      </c>
      <c r="H653" s="11" t="s">
        <v>643</v>
      </c>
      <c r="I653" s="11" t="s">
        <v>646</v>
      </c>
      <c r="J653" s="7"/>
      <c r="K653" s="7"/>
      <c r="L653" s="7"/>
      <c r="M653" s="7">
        <f>+N653+O653</f>
        <v>3600</v>
      </c>
      <c r="N653" s="7">
        <v>3600</v>
      </c>
      <c r="O653" s="7"/>
      <c r="P653" s="8">
        <f>+Q653+R653</f>
        <v>3000</v>
      </c>
      <c r="Q653" s="7">
        <v>3000</v>
      </c>
      <c r="R653" s="7"/>
      <c r="S653" s="20">
        <f t="shared" si="266"/>
        <v>83.33333333333334</v>
      </c>
      <c r="T653" s="15" t="s">
        <v>116</v>
      </c>
      <c r="U653" s="34"/>
      <c r="V653" s="9"/>
    </row>
    <row r="654" spans="1:22" ht="18.75" outlineLevel="3">
      <c r="A654" s="26"/>
      <c r="B654" s="3"/>
      <c r="C654" s="4">
        <v>3496</v>
      </c>
      <c r="D654" s="5">
        <v>6460</v>
      </c>
      <c r="E654" s="5"/>
      <c r="F654" s="1">
        <v>6300</v>
      </c>
      <c r="G654" s="6" t="s">
        <v>158</v>
      </c>
      <c r="H654" s="11"/>
      <c r="I654" s="11"/>
      <c r="J654" s="7"/>
      <c r="K654" s="7"/>
      <c r="L654" s="7"/>
      <c r="M654" s="8">
        <f>+N654+O654</f>
        <v>5050</v>
      </c>
      <c r="N654" s="7">
        <v>5050</v>
      </c>
      <c r="O654" s="7"/>
      <c r="P654" s="8">
        <f>+Q654+R654</f>
        <v>3830</v>
      </c>
      <c r="Q654" s="7">
        <v>3830</v>
      </c>
      <c r="R654" s="7"/>
      <c r="S654" s="20">
        <f t="shared" si="266"/>
        <v>75.84158415841584</v>
      </c>
      <c r="T654" s="6"/>
      <c r="U654" s="34"/>
      <c r="V654" s="9"/>
    </row>
    <row r="655" spans="1:22" ht="18.75" outlineLevel="2">
      <c r="A655" s="26"/>
      <c r="B655" s="3"/>
      <c r="C655" s="35" t="s">
        <v>295</v>
      </c>
      <c r="D655" s="5"/>
      <c r="E655" s="5"/>
      <c r="F655" s="1"/>
      <c r="G655" s="6"/>
      <c r="H655" s="11"/>
      <c r="I655" s="11"/>
      <c r="J655" s="22">
        <f>SUBTOTAL(9,J653:J654)</f>
        <v>0</v>
      </c>
      <c r="K655" s="22">
        <f aca="true" t="shared" si="283" ref="K655:R655">SUBTOTAL(9,K653:K654)</f>
        <v>0</v>
      </c>
      <c r="L655" s="22">
        <f t="shared" si="283"/>
        <v>0</v>
      </c>
      <c r="M655" s="22">
        <f t="shared" si="283"/>
        <v>8650</v>
      </c>
      <c r="N655" s="22">
        <f t="shared" si="283"/>
        <v>8650</v>
      </c>
      <c r="O655" s="22">
        <f t="shared" si="283"/>
        <v>0</v>
      </c>
      <c r="P655" s="22">
        <f t="shared" si="283"/>
        <v>6830</v>
      </c>
      <c r="Q655" s="22">
        <f t="shared" si="283"/>
        <v>6830</v>
      </c>
      <c r="R655" s="22">
        <f t="shared" si="283"/>
        <v>0</v>
      </c>
      <c r="S655" s="23">
        <f t="shared" si="266"/>
        <v>78.95953757225433</v>
      </c>
      <c r="T655" s="6"/>
      <c r="U655" s="34"/>
      <c r="V655" s="9">
        <f>J655-M655</f>
        <v>-8650</v>
      </c>
    </row>
    <row r="656" spans="1:22" ht="18.75" outlineLevel="1">
      <c r="A656" s="26"/>
      <c r="B656" s="42" t="s">
        <v>157</v>
      </c>
      <c r="C656" s="4"/>
      <c r="D656" s="13"/>
      <c r="E656" s="13"/>
      <c r="F656" s="1"/>
      <c r="G656" s="17"/>
      <c r="H656" s="11"/>
      <c r="I656" s="11"/>
      <c r="J656" s="22">
        <f>SUBTOTAL(9,J653:J654)</f>
        <v>0</v>
      </c>
      <c r="K656" s="22">
        <f aca="true" t="shared" si="284" ref="K656:R656">SUBTOTAL(9,K653:K654)</f>
        <v>0</v>
      </c>
      <c r="L656" s="22">
        <f t="shared" si="284"/>
        <v>0</v>
      </c>
      <c r="M656" s="22">
        <f t="shared" si="284"/>
        <v>8650</v>
      </c>
      <c r="N656" s="22">
        <f t="shared" si="284"/>
        <v>8650</v>
      </c>
      <c r="O656" s="22">
        <f t="shared" si="284"/>
        <v>0</v>
      </c>
      <c r="P656" s="22">
        <f t="shared" si="284"/>
        <v>6830</v>
      </c>
      <c r="Q656" s="22">
        <f t="shared" si="284"/>
        <v>6830</v>
      </c>
      <c r="R656" s="22">
        <f t="shared" si="284"/>
        <v>0</v>
      </c>
      <c r="S656" s="23">
        <f t="shared" si="266"/>
        <v>78.95953757225433</v>
      </c>
      <c r="T656" s="15"/>
      <c r="U656" s="34"/>
      <c r="V656" s="9">
        <f>J656-M656</f>
        <v>-8650</v>
      </c>
    </row>
    <row r="657" spans="1:22" ht="18.75" outlineLevel="3">
      <c r="A657" s="26"/>
      <c r="B657" s="3">
        <v>3632</v>
      </c>
      <c r="C657" s="4">
        <v>3001910600</v>
      </c>
      <c r="D657" s="13">
        <v>6351</v>
      </c>
      <c r="E657" s="13"/>
      <c r="F657" s="1">
        <v>5100</v>
      </c>
      <c r="G657" s="6" t="s">
        <v>64</v>
      </c>
      <c r="H657" s="24">
        <v>2002</v>
      </c>
      <c r="I657" s="24">
        <v>2002</v>
      </c>
      <c r="J657" s="7">
        <v>5470</v>
      </c>
      <c r="K657" s="16"/>
      <c r="L657" s="14">
        <v>5470</v>
      </c>
      <c r="M657" s="8">
        <f>+N657+O657</f>
        <v>5470</v>
      </c>
      <c r="N657" s="14">
        <v>5470</v>
      </c>
      <c r="O657" s="8"/>
      <c r="P657" s="8">
        <f>+Q657+R657</f>
        <v>5470</v>
      </c>
      <c r="Q657" s="8">
        <v>5470</v>
      </c>
      <c r="R657" s="8"/>
      <c r="S657" s="20">
        <f t="shared" si="266"/>
        <v>100</v>
      </c>
      <c r="T657" s="15" t="s">
        <v>173</v>
      </c>
      <c r="U657" s="34"/>
      <c r="V657" s="9"/>
    </row>
    <row r="658" spans="1:22" ht="18.75" outlineLevel="2">
      <c r="A658" s="26"/>
      <c r="B658" s="3"/>
      <c r="C658" s="35" t="s">
        <v>65</v>
      </c>
      <c r="D658" s="13"/>
      <c r="E658" s="13"/>
      <c r="F658" s="1"/>
      <c r="G658" s="17"/>
      <c r="H658" s="24"/>
      <c r="I658" s="24"/>
      <c r="J658" s="22">
        <f>SUBTOTAL(9,J657:J657)</f>
        <v>5470</v>
      </c>
      <c r="K658" s="22">
        <f aca="true" t="shared" si="285" ref="K658:R658">SUBTOTAL(9,K657:K657)</f>
        <v>0</v>
      </c>
      <c r="L658" s="22">
        <f t="shared" si="285"/>
        <v>5470</v>
      </c>
      <c r="M658" s="22">
        <f t="shared" si="285"/>
        <v>5470</v>
      </c>
      <c r="N658" s="22">
        <f t="shared" si="285"/>
        <v>5470</v>
      </c>
      <c r="O658" s="22">
        <f t="shared" si="285"/>
        <v>0</v>
      </c>
      <c r="P658" s="22">
        <f t="shared" si="285"/>
        <v>5470</v>
      </c>
      <c r="Q658" s="22">
        <f t="shared" si="285"/>
        <v>5470</v>
      </c>
      <c r="R658" s="22">
        <f t="shared" si="285"/>
        <v>0</v>
      </c>
      <c r="S658" s="23">
        <f t="shared" si="266"/>
        <v>100</v>
      </c>
      <c r="T658" s="15"/>
      <c r="U658" s="34"/>
      <c r="V658" s="9">
        <f>J658-M658</f>
        <v>0</v>
      </c>
    </row>
    <row r="659" spans="1:22" ht="18.75" outlineLevel="3">
      <c r="A659" s="36"/>
      <c r="B659" s="3">
        <v>3632</v>
      </c>
      <c r="C659" s="4">
        <v>4818</v>
      </c>
      <c r="D659" s="5">
        <v>6121</v>
      </c>
      <c r="E659" s="5"/>
      <c r="F659" s="1">
        <v>5600</v>
      </c>
      <c r="G659" s="6" t="s">
        <v>710</v>
      </c>
      <c r="H659" s="11" t="s">
        <v>673</v>
      </c>
      <c r="I659" s="11">
        <v>2003</v>
      </c>
      <c r="J659" s="7">
        <v>9958</v>
      </c>
      <c r="K659" s="7">
        <v>7321.6</v>
      </c>
      <c r="L659" s="7">
        <v>2355</v>
      </c>
      <c r="M659" s="8">
        <f>+N659+O659</f>
        <v>0</v>
      </c>
      <c r="N659" s="7"/>
      <c r="O659" s="7"/>
      <c r="P659" s="8">
        <f>+Q659+R659</f>
        <v>0</v>
      </c>
      <c r="Q659" s="7"/>
      <c r="R659" s="7"/>
      <c r="S659" s="20">
        <f t="shared" si="266"/>
        <v>0</v>
      </c>
      <c r="T659" s="6" t="s">
        <v>94</v>
      </c>
      <c r="U659" s="34" t="s">
        <v>736</v>
      </c>
      <c r="V659" s="9"/>
    </row>
    <row r="660" spans="1:22" ht="18.75" outlineLevel="2">
      <c r="A660" s="36"/>
      <c r="B660" s="3"/>
      <c r="C660" s="35" t="s">
        <v>461</v>
      </c>
      <c r="D660" s="5"/>
      <c r="E660" s="5"/>
      <c r="F660" s="1"/>
      <c r="G660" s="6"/>
      <c r="H660" s="11"/>
      <c r="I660" s="11"/>
      <c r="J660" s="22">
        <f>SUBTOTAL(9,J659:J659)</f>
        <v>9958</v>
      </c>
      <c r="K660" s="22">
        <f aca="true" t="shared" si="286" ref="K660:R660">SUBTOTAL(9,K659:K659)</f>
        <v>7321.6</v>
      </c>
      <c r="L660" s="22">
        <f t="shared" si="286"/>
        <v>2355</v>
      </c>
      <c r="M660" s="22">
        <f t="shared" si="286"/>
        <v>0</v>
      </c>
      <c r="N660" s="22">
        <f t="shared" si="286"/>
        <v>0</v>
      </c>
      <c r="O660" s="22">
        <f t="shared" si="286"/>
        <v>0</v>
      </c>
      <c r="P660" s="22">
        <f t="shared" si="286"/>
        <v>0</v>
      </c>
      <c r="Q660" s="22">
        <f t="shared" si="286"/>
        <v>0</v>
      </c>
      <c r="R660" s="22">
        <f t="shared" si="286"/>
        <v>0</v>
      </c>
      <c r="S660" s="23">
        <f t="shared" si="266"/>
        <v>0</v>
      </c>
      <c r="T660" s="6"/>
      <c r="U660" s="34"/>
      <c r="V660" s="9">
        <f>J660-M660</f>
        <v>9958</v>
      </c>
    </row>
    <row r="661" spans="1:22" ht="18.75" outlineLevel="3">
      <c r="A661" s="36"/>
      <c r="B661" s="3">
        <v>3632</v>
      </c>
      <c r="C661" s="4">
        <v>4837</v>
      </c>
      <c r="D661" s="5">
        <v>6121</v>
      </c>
      <c r="E661" s="5"/>
      <c r="F661" s="1">
        <v>5600</v>
      </c>
      <c r="G661" s="6" t="s">
        <v>711</v>
      </c>
      <c r="H661" s="11" t="s">
        <v>643</v>
      </c>
      <c r="I661" s="11">
        <v>2002</v>
      </c>
      <c r="J661" s="7">
        <v>3239</v>
      </c>
      <c r="K661" s="7">
        <v>78.5</v>
      </c>
      <c r="L661" s="7">
        <v>3139</v>
      </c>
      <c r="M661" s="8">
        <f>+N661+O661</f>
        <v>3119</v>
      </c>
      <c r="N661" s="7">
        <v>3119</v>
      </c>
      <c r="O661" s="7"/>
      <c r="P661" s="8">
        <f>+Q661+R661</f>
        <v>2073.35</v>
      </c>
      <c r="Q661" s="7">
        <v>2073.35</v>
      </c>
      <c r="R661" s="7"/>
      <c r="S661" s="20">
        <f t="shared" si="266"/>
        <v>66.47483167681949</v>
      </c>
      <c r="T661" s="6" t="s">
        <v>94</v>
      </c>
      <c r="U661" s="34" t="s">
        <v>736</v>
      </c>
      <c r="V661" s="9"/>
    </row>
    <row r="662" spans="1:22" ht="18.75" outlineLevel="3">
      <c r="A662" s="36"/>
      <c r="B662" s="3"/>
      <c r="C662" s="4">
        <v>4837</v>
      </c>
      <c r="D662" s="5">
        <v>6126</v>
      </c>
      <c r="E662" s="5"/>
      <c r="F662" s="1">
        <v>5600</v>
      </c>
      <c r="G662" s="6" t="s">
        <v>711</v>
      </c>
      <c r="H662" s="11"/>
      <c r="I662" s="11"/>
      <c r="J662" s="7"/>
      <c r="K662" s="7"/>
      <c r="L662" s="7"/>
      <c r="M662" s="8">
        <f>+N662+O662</f>
        <v>42</v>
      </c>
      <c r="N662" s="7">
        <v>42</v>
      </c>
      <c r="O662" s="7"/>
      <c r="P662" s="8">
        <f>+Q662+R662</f>
        <v>31.5</v>
      </c>
      <c r="Q662" s="7">
        <v>31.5</v>
      </c>
      <c r="R662" s="7"/>
      <c r="S662" s="20">
        <f t="shared" si="266"/>
        <v>75</v>
      </c>
      <c r="T662" s="6"/>
      <c r="U662" s="34"/>
      <c r="V662" s="9"/>
    </row>
    <row r="663" spans="1:22" ht="18.75" outlineLevel="2">
      <c r="A663" s="36"/>
      <c r="B663" s="3"/>
      <c r="C663" s="35" t="s">
        <v>464</v>
      </c>
      <c r="D663" s="5"/>
      <c r="E663" s="5"/>
      <c r="F663" s="1"/>
      <c r="G663" s="6"/>
      <c r="H663" s="11"/>
      <c r="I663" s="11"/>
      <c r="J663" s="22">
        <f>SUBTOTAL(9,J661:J662)</f>
        <v>3239</v>
      </c>
      <c r="K663" s="22">
        <f aca="true" t="shared" si="287" ref="K663:R663">SUBTOTAL(9,K661:K662)</f>
        <v>78.5</v>
      </c>
      <c r="L663" s="22">
        <f t="shared" si="287"/>
        <v>3139</v>
      </c>
      <c r="M663" s="22">
        <f t="shared" si="287"/>
        <v>3161</v>
      </c>
      <c r="N663" s="22">
        <f t="shared" si="287"/>
        <v>3161</v>
      </c>
      <c r="O663" s="22">
        <f t="shared" si="287"/>
        <v>0</v>
      </c>
      <c r="P663" s="22">
        <f t="shared" si="287"/>
        <v>2104.85</v>
      </c>
      <c r="Q663" s="22">
        <f t="shared" si="287"/>
        <v>2104.85</v>
      </c>
      <c r="R663" s="22">
        <f t="shared" si="287"/>
        <v>0</v>
      </c>
      <c r="S663" s="23">
        <f t="shared" si="266"/>
        <v>66.58810503005378</v>
      </c>
      <c r="T663" s="6"/>
      <c r="U663" s="34"/>
      <c r="V663" s="9">
        <f>J663-M663</f>
        <v>78</v>
      </c>
    </row>
    <row r="664" spans="1:22" ht="16.5" customHeight="1" outlineLevel="3">
      <c r="A664" s="36"/>
      <c r="B664" s="3">
        <v>3632</v>
      </c>
      <c r="C664" s="4">
        <v>4838</v>
      </c>
      <c r="D664" s="5">
        <v>6121</v>
      </c>
      <c r="E664" s="5"/>
      <c r="F664" s="1">
        <v>5600</v>
      </c>
      <c r="G664" s="6" t="s">
        <v>712</v>
      </c>
      <c r="H664" s="11" t="s">
        <v>645</v>
      </c>
      <c r="I664" s="11" t="s">
        <v>642</v>
      </c>
      <c r="J664" s="7">
        <v>9670</v>
      </c>
      <c r="K664" s="7">
        <v>5320</v>
      </c>
      <c r="L664" s="7">
        <v>4350</v>
      </c>
      <c r="M664" s="8">
        <f>+N664+O664</f>
        <v>4350</v>
      </c>
      <c r="N664" s="7"/>
      <c r="O664" s="7">
        <v>4350</v>
      </c>
      <c r="P664" s="8">
        <f>+Q664+R664</f>
        <v>3555</v>
      </c>
      <c r="Q664" s="7"/>
      <c r="R664" s="7">
        <v>3555</v>
      </c>
      <c r="S664" s="20">
        <f t="shared" si="266"/>
        <v>81.72413793103448</v>
      </c>
      <c r="T664" s="6" t="s">
        <v>112</v>
      </c>
      <c r="U664" s="34" t="s">
        <v>736</v>
      </c>
      <c r="V664" s="9"/>
    </row>
    <row r="665" spans="1:22" ht="18.75" outlineLevel="2">
      <c r="A665" s="36"/>
      <c r="B665" s="3"/>
      <c r="C665" s="35" t="s">
        <v>465</v>
      </c>
      <c r="D665" s="5"/>
      <c r="E665" s="5"/>
      <c r="F665" s="1"/>
      <c r="G665" s="6"/>
      <c r="H665" s="11"/>
      <c r="I665" s="11"/>
      <c r="J665" s="22">
        <f>SUBTOTAL(9,J664:J664)</f>
        <v>9670</v>
      </c>
      <c r="K665" s="22">
        <f aca="true" t="shared" si="288" ref="K665:R665">SUBTOTAL(9,K664:K664)</f>
        <v>5320</v>
      </c>
      <c r="L665" s="22">
        <f t="shared" si="288"/>
        <v>4350</v>
      </c>
      <c r="M665" s="22">
        <f t="shared" si="288"/>
        <v>4350</v>
      </c>
      <c r="N665" s="22">
        <f t="shared" si="288"/>
        <v>0</v>
      </c>
      <c r="O665" s="22">
        <f t="shared" si="288"/>
        <v>4350</v>
      </c>
      <c r="P665" s="22">
        <f t="shared" si="288"/>
        <v>3555</v>
      </c>
      <c r="Q665" s="22">
        <f t="shared" si="288"/>
        <v>0</v>
      </c>
      <c r="R665" s="22">
        <f t="shared" si="288"/>
        <v>3555</v>
      </c>
      <c r="S665" s="23">
        <f t="shared" si="266"/>
        <v>81.72413793103448</v>
      </c>
      <c r="T665" s="6"/>
      <c r="U665" s="34"/>
      <c r="V665" s="9">
        <f>J665-M665</f>
        <v>5320</v>
      </c>
    </row>
    <row r="666" spans="1:22" ht="18.75" outlineLevel="3">
      <c r="A666" s="36"/>
      <c r="B666" s="3">
        <v>3632</v>
      </c>
      <c r="C666" s="4">
        <v>4859</v>
      </c>
      <c r="D666" s="5">
        <v>6121</v>
      </c>
      <c r="E666" s="5"/>
      <c r="F666" s="1">
        <v>5600</v>
      </c>
      <c r="G666" s="6" t="s">
        <v>713</v>
      </c>
      <c r="H666" s="11" t="s">
        <v>643</v>
      </c>
      <c r="I666" s="11">
        <v>2003</v>
      </c>
      <c r="J666" s="7">
        <v>4560</v>
      </c>
      <c r="K666" s="7"/>
      <c r="L666" s="7">
        <v>2060</v>
      </c>
      <c r="M666" s="8">
        <f>+N666+O666</f>
        <v>600</v>
      </c>
      <c r="N666" s="7">
        <v>600</v>
      </c>
      <c r="O666" s="7"/>
      <c r="P666" s="8">
        <f>+Q666+R666</f>
        <v>577.198</v>
      </c>
      <c r="Q666" s="7">
        <v>577.198</v>
      </c>
      <c r="R666" s="7"/>
      <c r="S666" s="20">
        <f t="shared" si="266"/>
        <v>96.19966666666666</v>
      </c>
      <c r="T666" s="6" t="s">
        <v>94</v>
      </c>
      <c r="U666" s="34" t="s">
        <v>736</v>
      </c>
      <c r="V666" s="9"/>
    </row>
    <row r="667" spans="1:22" ht="18.75" outlineLevel="2">
      <c r="A667" s="36"/>
      <c r="B667" s="3"/>
      <c r="C667" s="35" t="s">
        <v>466</v>
      </c>
      <c r="D667" s="5"/>
      <c r="E667" s="5"/>
      <c r="F667" s="1"/>
      <c r="G667" s="6"/>
      <c r="H667" s="11"/>
      <c r="I667" s="11"/>
      <c r="J667" s="22">
        <f>SUBTOTAL(9,J666:J666)</f>
        <v>4560</v>
      </c>
      <c r="K667" s="22">
        <f aca="true" t="shared" si="289" ref="K667:R667">SUBTOTAL(9,K666:K666)</f>
        <v>0</v>
      </c>
      <c r="L667" s="22">
        <f t="shared" si="289"/>
        <v>2060</v>
      </c>
      <c r="M667" s="22">
        <f t="shared" si="289"/>
        <v>600</v>
      </c>
      <c r="N667" s="22">
        <f t="shared" si="289"/>
        <v>600</v>
      </c>
      <c r="O667" s="22">
        <f t="shared" si="289"/>
        <v>0</v>
      </c>
      <c r="P667" s="22">
        <f t="shared" si="289"/>
        <v>577.198</v>
      </c>
      <c r="Q667" s="22">
        <f t="shared" si="289"/>
        <v>577.198</v>
      </c>
      <c r="R667" s="22">
        <f t="shared" si="289"/>
        <v>0</v>
      </c>
      <c r="S667" s="23">
        <f t="shared" si="266"/>
        <v>96.19966666666666</v>
      </c>
      <c r="T667" s="6"/>
      <c r="U667" s="34"/>
      <c r="V667" s="9">
        <f>J667-M667</f>
        <v>3960</v>
      </c>
    </row>
    <row r="668" spans="1:22" ht="18.75" outlineLevel="3">
      <c r="A668" s="36"/>
      <c r="B668" s="3">
        <v>3632</v>
      </c>
      <c r="C668" s="4">
        <v>4870</v>
      </c>
      <c r="D668" s="5">
        <v>6121</v>
      </c>
      <c r="E668" s="5"/>
      <c r="F668" s="1">
        <v>5600</v>
      </c>
      <c r="G668" s="6" t="s">
        <v>714</v>
      </c>
      <c r="H668" s="11" t="s">
        <v>643</v>
      </c>
      <c r="I668" s="11">
        <v>2004</v>
      </c>
      <c r="J668" s="7">
        <v>19693</v>
      </c>
      <c r="K668" s="7">
        <v>112.4</v>
      </c>
      <c r="L668" s="7">
        <v>6500</v>
      </c>
      <c r="M668" s="8">
        <f>+N668+O668</f>
        <v>12000</v>
      </c>
      <c r="N668" s="7">
        <v>12000</v>
      </c>
      <c r="O668" s="7"/>
      <c r="P668" s="8">
        <f>+Q668+R668</f>
        <v>53</v>
      </c>
      <c r="Q668" s="7">
        <v>53</v>
      </c>
      <c r="R668" s="7"/>
      <c r="S668" s="20">
        <f t="shared" si="266"/>
        <v>0.4416666666666667</v>
      </c>
      <c r="T668" s="6" t="s">
        <v>94</v>
      </c>
      <c r="U668" s="34" t="s">
        <v>736</v>
      </c>
      <c r="V668" s="9"/>
    </row>
    <row r="669" spans="1:22" ht="18.75" outlineLevel="2">
      <c r="A669" s="36"/>
      <c r="B669" s="3"/>
      <c r="C669" s="35" t="s">
        <v>467</v>
      </c>
      <c r="D669" s="5"/>
      <c r="E669" s="5"/>
      <c r="F669" s="1"/>
      <c r="G669" s="6"/>
      <c r="H669" s="11"/>
      <c r="I669" s="11"/>
      <c r="J669" s="22">
        <f>SUBTOTAL(9,J668:J668)</f>
        <v>19693</v>
      </c>
      <c r="K669" s="22">
        <f aca="true" t="shared" si="290" ref="K669:R669">SUBTOTAL(9,K668:K668)</f>
        <v>112.4</v>
      </c>
      <c r="L669" s="22">
        <f t="shared" si="290"/>
        <v>6500</v>
      </c>
      <c r="M669" s="22">
        <f t="shared" si="290"/>
        <v>12000</v>
      </c>
      <c r="N669" s="22">
        <f t="shared" si="290"/>
        <v>12000</v>
      </c>
      <c r="O669" s="22">
        <f t="shared" si="290"/>
        <v>0</v>
      </c>
      <c r="P669" s="22">
        <f t="shared" si="290"/>
        <v>53</v>
      </c>
      <c r="Q669" s="22">
        <f t="shared" si="290"/>
        <v>53</v>
      </c>
      <c r="R669" s="22">
        <f t="shared" si="290"/>
        <v>0</v>
      </c>
      <c r="S669" s="23">
        <f t="shared" si="266"/>
        <v>0.4416666666666667</v>
      </c>
      <c r="T669" s="6"/>
      <c r="U669" s="34"/>
      <c r="V669" s="9">
        <f>J669-M669</f>
        <v>7693</v>
      </c>
    </row>
    <row r="670" spans="1:22" ht="18.75" outlineLevel="3">
      <c r="A670" s="36"/>
      <c r="B670" s="3">
        <v>3632</v>
      </c>
      <c r="C670" s="4">
        <v>4871</v>
      </c>
      <c r="D670" s="5">
        <v>6121</v>
      </c>
      <c r="E670" s="5"/>
      <c r="F670" s="1">
        <v>5600</v>
      </c>
      <c r="G670" s="6" t="s">
        <v>315</v>
      </c>
      <c r="H670" s="11">
        <v>2001</v>
      </c>
      <c r="I670" s="11">
        <v>2002</v>
      </c>
      <c r="J670" s="7">
        <v>800</v>
      </c>
      <c r="K670" s="7"/>
      <c r="L670" s="7"/>
      <c r="M670" s="8">
        <f>+N670+O670</f>
        <v>800</v>
      </c>
      <c r="N670" s="7">
        <v>800</v>
      </c>
      <c r="O670" s="7"/>
      <c r="P670" s="8">
        <f>+Q670+R670</f>
        <v>0</v>
      </c>
      <c r="Q670" s="7"/>
      <c r="R670" s="7"/>
      <c r="S670" s="20">
        <f t="shared" si="266"/>
        <v>0</v>
      </c>
      <c r="T670" s="6" t="s">
        <v>94</v>
      </c>
      <c r="U670" s="34"/>
      <c r="V670" s="9"/>
    </row>
    <row r="671" spans="1:22" ht="18.75" outlineLevel="2">
      <c r="A671" s="36"/>
      <c r="B671" s="3"/>
      <c r="C671" s="35" t="s">
        <v>316</v>
      </c>
      <c r="D671" s="5"/>
      <c r="E671" s="5"/>
      <c r="F671" s="1"/>
      <c r="G671" s="6"/>
      <c r="H671" s="11"/>
      <c r="I671" s="11"/>
      <c r="J671" s="22">
        <f>SUBTOTAL(9,J670:J670)</f>
        <v>800</v>
      </c>
      <c r="K671" s="22">
        <f aca="true" t="shared" si="291" ref="K671:R671">SUBTOTAL(9,K670:K670)</f>
        <v>0</v>
      </c>
      <c r="L671" s="22">
        <f t="shared" si="291"/>
        <v>0</v>
      </c>
      <c r="M671" s="22">
        <f t="shared" si="291"/>
        <v>800</v>
      </c>
      <c r="N671" s="22">
        <f t="shared" si="291"/>
        <v>800</v>
      </c>
      <c r="O671" s="22">
        <f t="shared" si="291"/>
        <v>0</v>
      </c>
      <c r="P671" s="22">
        <f t="shared" si="291"/>
        <v>0</v>
      </c>
      <c r="Q671" s="22">
        <f t="shared" si="291"/>
        <v>0</v>
      </c>
      <c r="R671" s="22">
        <f t="shared" si="291"/>
        <v>0</v>
      </c>
      <c r="S671" s="23">
        <f t="shared" si="266"/>
        <v>0</v>
      </c>
      <c r="T671" s="6"/>
      <c r="U671" s="34"/>
      <c r="V671" s="9">
        <f>J671-M671</f>
        <v>0</v>
      </c>
    </row>
    <row r="672" spans="1:22" ht="18.75" outlineLevel="3">
      <c r="A672" s="36"/>
      <c r="B672" s="3">
        <v>3632</v>
      </c>
      <c r="C672" s="4">
        <v>4873</v>
      </c>
      <c r="D672" s="5">
        <v>6121</v>
      </c>
      <c r="E672" s="5"/>
      <c r="F672" s="1">
        <v>5600</v>
      </c>
      <c r="G672" s="6" t="s">
        <v>317</v>
      </c>
      <c r="H672" s="11">
        <v>2001</v>
      </c>
      <c r="I672" s="11">
        <v>2004</v>
      </c>
      <c r="J672" s="7">
        <v>140</v>
      </c>
      <c r="K672" s="7"/>
      <c r="L672" s="7"/>
      <c r="M672" s="8">
        <f>+N672+O672</f>
        <v>140</v>
      </c>
      <c r="N672" s="7">
        <v>140</v>
      </c>
      <c r="O672" s="7"/>
      <c r="P672" s="8">
        <f>+Q672+R672</f>
        <v>0</v>
      </c>
      <c r="Q672" s="7"/>
      <c r="R672" s="7"/>
      <c r="S672" s="20">
        <f t="shared" si="266"/>
        <v>0</v>
      </c>
      <c r="T672" s="6" t="s">
        <v>94</v>
      </c>
      <c r="U672" s="34"/>
      <c r="V672" s="9"/>
    </row>
    <row r="673" spans="1:22" ht="18.75" outlineLevel="2">
      <c r="A673" s="36"/>
      <c r="B673" s="3"/>
      <c r="C673" s="35" t="s">
        <v>318</v>
      </c>
      <c r="D673" s="5"/>
      <c r="E673" s="5"/>
      <c r="F673" s="1"/>
      <c r="G673" s="6"/>
      <c r="H673" s="11"/>
      <c r="I673" s="11"/>
      <c r="J673" s="22">
        <f>SUBTOTAL(9,J672:J672)</f>
        <v>140</v>
      </c>
      <c r="K673" s="22">
        <f aca="true" t="shared" si="292" ref="K673:R673">SUBTOTAL(9,K672:K672)</f>
        <v>0</v>
      </c>
      <c r="L673" s="22">
        <f t="shared" si="292"/>
        <v>0</v>
      </c>
      <c r="M673" s="22">
        <f t="shared" si="292"/>
        <v>140</v>
      </c>
      <c r="N673" s="22">
        <f t="shared" si="292"/>
        <v>140</v>
      </c>
      <c r="O673" s="22">
        <f t="shared" si="292"/>
        <v>0</v>
      </c>
      <c r="P673" s="22">
        <f t="shared" si="292"/>
        <v>0</v>
      </c>
      <c r="Q673" s="22">
        <f t="shared" si="292"/>
        <v>0</v>
      </c>
      <c r="R673" s="22">
        <f t="shared" si="292"/>
        <v>0</v>
      </c>
      <c r="S673" s="23">
        <f t="shared" si="266"/>
        <v>0</v>
      </c>
      <c r="T673" s="6"/>
      <c r="U673" s="34"/>
      <c r="V673" s="9">
        <f>J673-M673</f>
        <v>0</v>
      </c>
    </row>
    <row r="674" spans="1:22" ht="18.75" outlineLevel="3">
      <c r="A674" s="36"/>
      <c r="B674" s="3">
        <v>3632</v>
      </c>
      <c r="C674" s="4">
        <v>4874</v>
      </c>
      <c r="D674" s="5">
        <v>6121</v>
      </c>
      <c r="E674" s="5"/>
      <c r="F674" s="1">
        <v>5600</v>
      </c>
      <c r="G674" s="6" t="s">
        <v>715</v>
      </c>
      <c r="H674" s="11" t="s">
        <v>643</v>
      </c>
      <c r="I674" s="11">
        <v>2002</v>
      </c>
      <c r="J674" s="7">
        <v>1873</v>
      </c>
      <c r="K674" s="7">
        <v>68</v>
      </c>
      <c r="L674" s="7">
        <v>645</v>
      </c>
      <c r="M674" s="8">
        <f>+N674+O674</f>
        <v>2060.5</v>
      </c>
      <c r="N674" s="7">
        <v>2060.5</v>
      </c>
      <c r="O674" s="7"/>
      <c r="P674" s="8">
        <f>+Q674+R674</f>
        <v>1486.65</v>
      </c>
      <c r="Q674" s="7">
        <v>1486.65</v>
      </c>
      <c r="R674" s="7"/>
      <c r="S674" s="20">
        <f t="shared" si="266"/>
        <v>72.1499636010677</v>
      </c>
      <c r="T674" s="6" t="s">
        <v>94</v>
      </c>
      <c r="U674" s="34" t="s">
        <v>736</v>
      </c>
      <c r="V674" s="9"/>
    </row>
    <row r="675" spans="1:22" ht="18.75" outlineLevel="3">
      <c r="A675" s="36"/>
      <c r="B675" s="3"/>
      <c r="C675" s="4">
        <v>4874</v>
      </c>
      <c r="D675" s="5">
        <v>6126</v>
      </c>
      <c r="E675" s="5"/>
      <c r="F675" s="1">
        <v>5600</v>
      </c>
      <c r="G675" s="6" t="s">
        <v>715</v>
      </c>
      <c r="H675" s="11"/>
      <c r="I675" s="11"/>
      <c r="J675" s="7"/>
      <c r="K675" s="7"/>
      <c r="L675" s="7"/>
      <c r="M675" s="8">
        <f>+N675+O675</f>
        <v>16.5</v>
      </c>
      <c r="N675" s="7">
        <v>16.5</v>
      </c>
      <c r="O675" s="7"/>
      <c r="P675" s="8">
        <f>+Q675+R675</f>
        <v>16.5</v>
      </c>
      <c r="Q675" s="7">
        <v>16.5</v>
      </c>
      <c r="R675" s="7"/>
      <c r="S675" s="20">
        <f t="shared" si="266"/>
        <v>100</v>
      </c>
      <c r="T675" s="6"/>
      <c r="U675" s="34"/>
      <c r="V675" s="9"/>
    </row>
    <row r="676" spans="1:22" ht="18.75" outlineLevel="2">
      <c r="A676" s="36"/>
      <c r="B676" s="3"/>
      <c r="C676" s="35" t="s">
        <v>468</v>
      </c>
      <c r="D676" s="5"/>
      <c r="E676" s="5"/>
      <c r="F676" s="1"/>
      <c r="G676" s="6"/>
      <c r="H676" s="11"/>
      <c r="I676" s="11"/>
      <c r="J676" s="22">
        <f>SUBTOTAL(9,J674:J675)</f>
        <v>1873</v>
      </c>
      <c r="K676" s="22">
        <f aca="true" t="shared" si="293" ref="K676:R676">SUBTOTAL(9,K674:K675)</f>
        <v>68</v>
      </c>
      <c r="L676" s="22">
        <f t="shared" si="293"/>
        <v>645</v>
      </c>
      <c r="M676" s="22">
        <f t="shared" si="293"/>
        <v>2077</v>
      </c>
      <c r="N676" s="22">
        <f t="shared" si="293"/>
        <v>2077</v>
      </c>
      <c r="O676" s="22">
        <f t="shared" si="293"/>
        <v>0</v>
      </c>
      <c r="P676" s="22">
        <f t="shared" si="293"/>
        <v>1503.15</v>
      </c>
      <c r="Q676" s="22">
        <f t="shared" si="293"/>
        <v>1503.15</v>
      </c>
      <c r="R676" s="22">
        <f t="shared" si="293"/>
        <v>0</v>
      </c>
      <c r="S676" s="23">
        <f t="shared" si="266"/>
        <v>72.37120847376023</v>
      </c>
      <c r="T676" s="6"/>
      <c r="U676" s="34"/>
      <c r="V676" s="9">
        <f>J676-M676</f>
        <v>-204</v>
      </c>
    </row>
    <row r="677" spans="1:22" ht="18.75" outlineLevel="3">
      <c r="A677" s="36"/>
      <c r="B677" s="3">
        <v>3632</v>
      </c>
      <c r="C677" s="4">
        <v>4897</v>
      </c>
      <c r="D677" s="5">
        <v>6121</v>
      </c>
      <c r="E677" s="5"/>
      <c r="F677" s="1">
        <v>5600</v>
      </c>
      <c r="G677" s="6" t="s">
        <v>349</v>
      </c>
      <c r="H677" s="11">
        <v>2002</v>
      </c>
      <c r="I677" s="11">
        <v>2002</v>
      </c>
      <c r="J677" s="7">
        <v>500</v>
      </c>
      <c r="K677" s="7"/>
      <c r="L677" s="7"/>
      <c r="M677" s="8">
        <f>+N677+O677</f>
        <v>500</v>
      </c>
      <c r="N677" s="7">
        <v>500</v>
      </c>
      <c r="O677" s="7"/>
      <c r="P677" s="8">
        <f>+Q677+R677</f>
        <v>0</v>
      </c>
      <c r="Q677" s="7"/>
      <c r="R677" s="7"/>
      <c r="S677" s="20">
        <f t="shared" si="266"/>
        <v>0</v>
      </c>
      <c r="T677" s="6" t="s">
        <v>94</v>
      </c>
      <c r="U677" s="34"/>
      <c r="V677" s="9"/>
    </row>
    <row r="678" spans="1:22" ht="18.75" outlineLevel="2">
      <c r="A678" s="36"/>
      <c r="B678" s="3"/>
      <c r="C678" s="35" t="s">
        <v>350</v>
      </c>
      <c r="D678" s="5"/>
      <c r="E678" s="5"/>
      <c r="F678" s="1"/>
      <c r="G678" s="6"/>
      <c r="H678" s="11"/>
      <c r="I678" s="11"/>
      <c r="J678" s="22">
        <f>SUBTOTAL(9,J677:J677)</f>
        <v>500</v>
      </c>
      <c r="K678" s="22">
        <f aca="true" t="shared" si="294" ref="K678:R678">SUBTOTAL(9,K677:K677)</f>
        <v>0</v>
      </c>
      <c r="L678" s="22">
        <f t="shared" si="294"/>
        <v>0</v>
      </c>
      <c r="M678" s="22">
        <f t="shared" si="294"/>
        <v>500</v>
      </c>
      <c r="N678" s="22">
        <f t="shared" si="294"/>
        <v>500</v>
      </c>
      <c r="O678" s="22">
        <f t="shared" si="294"/>
        <v>0</v>
      </c>
      <c r="P678" s="22">
        <f t="shared" si="294"/>
        <v>0</v>
      </c>
      <c r="Q678" s="22">
        <f t="shared" si="294"/>
        <v>0</v>
      </c>
      <c r="R678" s="22">
        <f t="shared" si="294"/>
        <v>0</v>
      </c>
      <c r="S678" s="23">
        <f t="shared" si="266"/>
        <v>0</v>
      </c>
      <c r="T678" s="6"/>
      <c r="U678" s="34"/>
      <c r="V678" s="9">
        <f>J678-M678</f>
        <v>0</v>
      </c>
    </row>
    <row r="679" spans="1:22" ht="18.75" outlineLevel="1">
      <c r="A679" s="36"/>
      <c r="B679" s="42" t="s">
        <v>25</v>
      </c>
      <c r="C679" s="4"/>
      <c r="D679" s="13"/>
      <c r="E679" s="5"/>
      <c r="F679" s="5"/>
      <c r="G679" s="5"/>
      <c r="H679" s="24"/>
      <c r="I679" s="24"/>
      <c r="J679" s="22">
        <f>SUBTOTAL(9,J657:J677)</f>
        <v>55903</v>
      </c>
      <c r="K679" s="22">
        <f aca="true" t="shared" si="295" ref="K679:R679">SUBTOTAL(9,K657:K677)</f>
        <v>12900.5</v>
      </c>
      <c r="L679" s="22">
        <f t="shared" si="295"/>
        <v>24519</v>
      </c>
      <c r="M679" s="22">
        <f t="shared" si="295"/>
        <v>29098</v>
      </c>
      <c r="N679" s="22">
        <f t="shared" si="295"/>
        <v>24748</v>
      </c>
      <c r="O679" s="22">
        <f t="shared" si="295"/>
        <v>4350</v>
      </c>
      <c r="P679" s="22">
        <f t="shared" si="295"/>
        <v>13263.198</v>
      </c>
      <c r="Q679" s="22">
        <f t="shared" si="295"/>
        <v>9708.198</v>
      </c>
      <c r="R679" s="22">
        <f t="shared" si="295"/>
        <v>3555</v>
      </c>
      <c r="S679" s="23">
        <f t="shared" si="266"/>
        <v>45.58113272389855</v>
      </c>
      <c r="T679" s="15"/>
      <c r="U679" s="34"/>
      <c r="V679" s="9">
        <f>J679-M679</f>
        <v>26805</v>
      </c>
    </row>
    <row r="680" spans="1:22" ht="18.75" outlineLevel="3">
      <c r="A680" s="36"/>
      <c r="B680" s="3">
        <v>3633</v>
      </c>
      <c r="C680" s="4">
        <v>4851</v>
      </c>
      <c r="D680" s="5">
        <v>6121</v>
      </c>
      <c r="E680" s="5">
        <v>42</v>
      </c>
      <c r="F680" s="1">
        <v>5600</v>
      </c>
      <c r="G680" s="6" t="s">
        <v>469</v>
      </c>
      <c r="H680" s="11" t="s">
        <v>645</v>
      </c>
      <c r="I680" s="11">
        <v>2004</v>
      </c>
      <c r="J680" s="7">
        <v>348000</v>
      </c>
      <c r="K680" s="7">
        <v>90259.2</v>
      </c>
      <c r="L680" s="7">
        <v>120000</v>
      </c>
      <c r="M680" s="8">
        <f>+N680+O680</f>
        <v>128598.36</v>
      </c>
      <c r="N680" s="7">
        <v>128598.36</v>
      </c>
      <c r="O680" s="7"/>
      <c r="P680" s="8">
        <f>+Q680+R680</f>
        <v>123924.4018</v>
      </c>
      <c r="Q680" s="7">
        <v>123924.4018</v>
      </c>
      <c r="R680" s="7"/>
      <c r="S680" s="20">
        <f t="shared" si="266"/>
        <v>96.36546049265326</v>
      </c>
      <c r="T680" s="6" t="s">
        <v>94</v>
      </c>
      <c r="U680" s="34" t="s">
        <v>737</v>
      </c>
      <c r="V680" s="9"/>
    </row>
    <row r="681" spans="1:22" ht="18.75" outlineLevel="3">
      <c r="A681" s="36"/>
      <c r="B681" s="3"/>
      <c r="C681" s="4">
        <v>4851</v>
      </c>
      <c r="D681" s="5">
        <v>6126</v>
      </c>
      <c r="E681" s="5">
        <v>42</v>
      </c>
      <c r="F681" s="1">
        <v>5600</v>
      </c>
      <c r="G681" s="6" t="s">
        <v>469</v>
      </c>
      <c r="H681" s="11"/>
      <c r="I681" s="11"/>
      <c r="J681" s="7"/>
      <c r="K681" s="7"/>
      <c r="L681" s="7"/>
      <c r="M681" s="8">
        <f>+N681+O681</f>
        <v>113.64</v>
      </c>
      <c r="N681" s="7">
        <v>113.64</v>
      </c>
      <c r="O681" s="7"/>
      <c r="P681" s="8">
        <f>+Q681+R681</f>
        <v>113.6356</v>
      </c>
      <c r="Q681" s="7">
        <v>113.6356</v>
      </c>
      <c r="R681" s="7"/>
      <c r="S681" s="20">
        <f t="shared" si="266"/>
        <v>99.99612812390004</v>
      </c>
      <c r="T681" s="6"/>
      <c r="U681" s="34"/>
      <c r="V681" s="9"/>
    </row>
    <row r="682" spans="1:22" ht="18.75" outlineLevel="3">
      <c r="A682" s="36"/>
      <c r="B682" s="3"/>
      <c r="C682" s="4">
        <v>4851</v>
      </c>
      <c r="D682" s="5">
        <v>6149</v>
      </c>
      <c r="E682" s="5">
        <v>42</v>
      </c>
      <c r="F682" s="1">
        <v>5600</v>
      </c>
      <c r="G682" s="6" t="s">
        <v>469</v>
      </c>
      <c r="H682" s="11"/>
      <c r="I682" s="11"/>
      <c r="J682" s="7"/>
      <c r="K682" s="7"/>
      <c r="L682" s="7"/>
      <c r="M682" s="8">
        <f>+N682+O682</f>
        <v>32</v>
      </c>
      <c r="N682" s="7">
        <v>32</v>
      </c>
      <c r="O682" s="7"/>
      <c r="P682" s="8">
        <f>+Q682+R682</f>
        <v>32</v>
      </c>
      <c r="Q682" s="7">
        <v>32</v>
      </c>
      <c r="R682" s="7"/>
      <c r="S682" s="20">
        <f t="shared" si="266"/>
        <v>100</v>
      </c>
      <c r="T682" s="6"/>
      <c r="U682" s="34"/>
      <c r="V682" s="9"/>
    </row>
    <row r="683" spans="1:22" ht="18" customHeight="1" outlineLevel="2">
      <c r="A683" s="36"/>
      <c r="B683" s="3"/>
      <c r="C683" s="35" t="s">
        <v>470</v>
      </c>
      <c r="D683" s="5"/>
      <c r="E683" s="5"/>
      <c r="F683" s="1"/>
      <c r="G683" s="6"/>
      <c r="H683" s="11"/>
      <c r="I683" s="11"/>
      <c r="J683" s="22">
        <f>SUBTOTAL(9,J680:J682)</f>
        <v>348000</v>
      </c>
      <c r="K683" s="22">
        <f aca="true" t="shared" si="296" ref="K683:R683">SUBTOTAL(9,K680:K682)</f>
        <v>90259.2</v>
      </c>
      <c r="L683" s="22">
        <f t="shared" si="296"/>
        <v>120000</v>
      </c>
      <c r="M683" s="22">
        <f t="shared" si="296"/>
        <v>128744</v>
      </c>
      <c r="N683" s="22">
        <f t="shared" si="296"/>
        <v>128744</v>
      </c>
      <c r="O683" s="22">
        <f t="shared" si="296"/>
        <v>0</v>
      </c>
      <c r="P683" s="22">
        <f t="shared" si="296"/>
        <v>124070.0374</v>
      </c>
      <c r="Q683" s="22">
        <f t="shared" si="296"/>
        <v>124070.0374</v>
      </c>
      <c r="R683" s="22">
        <f t="shared" si="296"/>
        <v>0</v>
      </c>
      <c r="S683" s="23">
        <f t="shared" si="266"/>
        <v>96.36956860125521</v>
      </c>
      <c r="T683" s="6"/>
      <c r="U683" s="34"/>
      <c r="V683" s="9">
        <f>J683-M683</f>
        <v>219256</v>
      </c>
    </row>
    <row r="684" spans="1:22" ht="18.75" outlineLevel="3">
      <c r="A684" s="36"/>
      <c r="B684" s="3">
        <v>3633</v>
      </c>
      <c r="C684" s="4">
        <v>4917</v>
      </c>
      <c r="D684" s="5">
        <v>6121</v>
      </c>
      <c r="E684" s="5"/>
      <c r="F684" s="1">
        <v>5600</v>
      </c>
      <c r="G684" s="6" t="s">
        <v>471</v>
      </c>
      <c r="H684" s="11" t="s">
        <v>645</v>
      </c>
      <c r="I684" s="11" t="s">
        <v>646</v>
      </c>
      <c r="J684" s="7">
        <v>20000</v>
      </c>
      <c r="K684" s="7">
        <v>6200</v>
      </c>
      <c r="L684" s="7">
        <v>5000</v>
      </c>
      <c r="M684" s="8">
        <f>+N684+O684</f>
        <v>5000</v>
      </c>
      <c r="N684" s="7">
        <v>5000</v>
      </c>
      <c r="O684" s="7"/>
      <c r="P684" s="8">
        <f>+Q684+R684</f>
        <v>0</v>
      </c>
      <c r="Q684" s="7"/>
      <c r="R684" s="7"/>
      <c r="S684" s="20">
        <f t="shared" si="266"/>
        <v>0</v>
      </c>
      <c r="T684" s="6" t="s">
        <v>94</v>
      </c>
      <c r="U684" s="34" t="s">
        <v>736</v>
      </c>
      <c r="V684" s="9"/>
    </row>
    <row r="685" spans="1:22" ht="18.75" outlineLevel="2">
      <c r="A685" s="36"/>
      <c r="B685" s="3"/>
      <c r="C685" s="35" t="s">
        <v>472</v>
      </c>
      <c r="D685" s="5"/>
      <c r="E685" s="5"/>
      <c r="F685" s="1"/>
      <c r="G685" s="6"/>
      <c r="H685" s="11"/>
      <c r="I685" s="11"/>
      <c r="J685" s="22">
        <f>SUBTOTAL(9,J684:J684)</f>
        <v>20000</v>
      </c>
      <c r="K685" s="22">
        <f aca="true" t="shared" si="297" ref="K685:R685">SUBTOTAL(9,K684:K684)</f>
        <v>6200</v>
      </c>
      <c r="L685" s="22">
        <f t="shared" si="297"/>
        <v>5000</v>
      </c>
      <c r="M685" s="22">
        <f t="shared" si="297"/>
        <v>5000</v>
      </c>
      <c r="N685" s="22">
        <f t="shared" si="297"/>
        <v>5000</v>
      </c>
      <c r="O685" s="22">
        <f t="shared" si="297"/>
        <v>0</v>
      </c>
      <c r="P685" s="22">
        <f t="shared" si="297"/>
        <v>0</v>
      </c>
      <c r="Q685" s="22">
        <f t="shared" si="297"/>
        <v>0</v>
      </c>
      <c r="R685" s="22">
        <f t="shared" si="297"/>
        <v>0</v>
      </c>
      <c r="S685" s="23">
        <f t="shared" si="266"/>
        <v>0</v>
      </c>
      <c r="T685" s="6"/>
      <c r="U685" s="34"/>
      <c r="V685" s="9">
        <f>J685-M685</f>
        <v>15000</v>
      </c>
    </row>
    <row r="686" spans="1:22" ht="18.75" outlineLevel="2">
      <c r="A686" s="36"/>
      <c r="B686" s="3">
        <v>3633</v>
      </c>
      <c r="C686" s="4">
        <v>4959</v>
      </c>
      <c r="D686" s="5">
        <v>6121</v>
      </c>
      <c r="E686" s="5"/>
      <c r="F686" s="1">
        <v>5600</v>
      </c>
      <c r="G686" s="6" t="s">
        <v>794</v>
      </c>
      <c r="H686" s="11">
        <v>2001</v>
      </c>
      <c r="I686" s="11">
        <v>2005</v>
      </c>
      <c r="J686" s="7">
        <v>300000</v>
      </c>
      <c r="K686" s="7"/>
      <c r="L686" s="7"/>
      <c r="M686" s="8">
        <f>+N686+O686</f>
        <v>10000</v>
      </c>
      <c r="N686" s="7">
        <v>10000</v>
      </c>
      <c r="O686" s="7"/>
      <c r="P686" s="8">
        <f>+Q686+R686</f>
        <v>10000</v>
      </c>
      <c r="Q686" s="7">
        <v>10000</v>
      </c>
      <c r="R686" s="7"/>
      <c r="S686" s="20">
        <f aca="true" t="shared" si="298" ref="S686:S754">IF(M686=0,0,(P686/M686*100))</f>
        <v>100</v>
      </c>
      <c r="T686" s="6" t="s">
        <v>94</v>
      </c>
      <c r="U686" s="34"/>
      <c r="V686" s="9"/>
    </row>
    <row r="687" spans="1:22" ht="18.75" outlineLevel="2">
      <c r="A687" s="36"/>
      <c r="B687" s="3"/>
      <c r="C687" s="35" t="s">
        <v>795</v>
      </c>
      <c r="D687" s="5"/>
      <c r="E687" s="5"/>
      <c r="F687" s="1"/>
      <c r="G687" s="6"/>
      <c r="H687" s="11"/>
      <c r="I687" s="11"/>
      <c r="J687" s="22">
        <f>SUBTOTAL(9,J686:J686)</f>
        <v>300000</v>
      </c>
      <c r="K687" s="22">
        <f aca="true" t="shared" si="299" ref="K687:R687">SUBTOTAL(9,K686:K686)</f>
        <v>0</v>
      </c>
      <c r="L687" s="22">
        <f t="shared" si="299"/>
        <v>0</v>
      </c>
      <c r="M687" s="22">
        <f t="shared" si="299"/>
        <v>10000</v>
      </c>
      <c r="N687" s="22">
        <f t="shared" si="299"/>
        <v>10000</v>
      </c>
      <c r="O687" s="22">
        <f t="shared" si="299"/>
        <v>0</v>
      </c>
      <c r="P687" s="22">
        <f t="shared" si="299"/>
        <v>10000</v>
      </c>
      <c r="Q687" s="22">
        <f t="shared" si="299"/>
        <v>10000</v>
      </c>
      <c r="R687" s="22">
        <f t="shared" si="299"/>
        <v>0</v>
      </c>
      <c r="S687" s="23">
        <f t="shared" si="298"/>
        <v>100</v>
      </c>
      <c r="T687" s="6"/>
      <c r="U687" s="34"/>
      <c r="V687" s="9"/>
    </row>
    <row r="688" spans="1:22" ht="18.75" outlineLevel="1">
      <c r="A688" s="36"/>
      <c r="B688" s="42" t="s">
        <v>26</v>
      </c>
      <c r="C688" s="4"/>
      <c r="D688" s="5"/>
      <c r="E688" s="5"/>
      <c r="F688" s="1"/>
      <c r="G688" s="6"/>
      <c r="H688" s="11"/>
      <c r="I688" s="11"/>
      <c r="J688" s="22">
        <f>SUBTOTAL(9,J680:J686)</f>
        <v>668000</v>
      </c>
      <c r="K688" s="22">
        <f aca="true" t="shared" si="300" ref="K688:R688">SUBTOTAL(9,K680:K686)</f>
        <v>96459.2</v>
      </c>
      <c r="L688" s="22">
        <f t="shared" si="300"/>
        <v>125000</v>
      </c>
      <c r="M688" s="22">
        <f t="shared" si="300"/>
        <v>143744</v>
      </c>
      <c r="N688" s="22">
        <f t="shared" si="300"/>
        <v>143744</v>
      </c>
      <c r="O688" s="22">
        <f t="shared" si="300"/>
        <v>0</v>
      </c>
      <c r="P688" s="22">
        <f t="shared" si="300"/>
        <v>134070.0374</v>
      </c>
      <c r="Q688" s="22">
        <f t="shared" si="300"/>
        <v>134070.0374</v>
      </c>
      <c r="R688" s="22">
        <f t="shared" si="300"/>
        <v>0</v>
      </c>
      <c r="S688" s="23">
        <f t="shared" si="298"/>
        <v>93.27000598285842</v>
      </c>
      <c r="T688" s="6"/>
      <c r="U688" s="34"/>
      <c r="V688" s="9">
        <f>J688-M688</f>
        <v>524256</v>
      </c>
    </row>
    <row r="689" spans="1:22" ht="18.75" outlineLevel="3">
      <c r="A689" s="36"/>
      <c r="B689" s="3">
        <v>3639</v>
      </c>
      <c r="C689" s="4">
        <v>4914</v>
      </c>
      <c r="D689" s="5">
        <v>6126</v>
      </c>
      <c r="E689" s="5"/>
      <c r="F689" s="1">
        <v>5600</v>
      </c>
      <c r="G689" s="6" t="s">
        <v>735</v>
      </c>
      <c r="H689" s="24"/>
      <c r="I689" s="24"/>
      <c r="J689" s="7"/>
      <c r="K689" s="7">
        <v>6265.4</v>
      </c>
      <c r="L689" s="7">
        <v>13000</v>
      </c>
      <c r="M689" s="8">
        <f>+N689+O689</f>
        <v>13000</v>
      </c>
      <c r="N689" s="7">
        <v>13000</v>
      </c>
      <c r="O689" s="7"/>
      <c r="P689" s="8">
        <f>+Q689+R689</f>
        <v>5669.0225</v>
      </c>
      <c r="Q689" s="7">
        <v>5669.0225</v>
      </c>
      <c r="R689" s="7"/>
      <c r="S689" s="20">
        <f t="shared" si="298"/>
        <v>43.60786538461539</v>
      </c>
      <c r="T689" s="6" t="s">
        <v>94</v>
      </c>
      <c r="U689" s="34" t="s">
        <v>736</v>
      </c>
      <c r="V689" s="9"/>
    </row>
    <row r="690" spans="1:22" ht="18.75" outlineLevel="2">
      <c r="A690" s="36"/>
      <c r="B690" s="3"/>
      <c r="C690" s="35" t="s">
        <v>473</v>
      </c>
      <c r="D690" s="5"/>
      <c r="E690" s="5"/>
      <c r="F690" s="1"/>
      <c r="G690" s="6"/>
      <c r="H690" s="24"/>
      <c r="I690" s="24"/>
      <c r="J690" s="22">
        <f>SUBTOTAL(9,J689:J689)</f>
        <v>0</v>
      </c>
      <c r="K690" s="22">
        <f aca="true" t="shared" si="301" ref="K690:R690">SUBTOTAL(9,K689:K689)</f>
        <v>6265.4</v>
      </c>
      <c r="L690" s="22">
        <f t="shared" si="301"/>
        <v>13000</v>
      </c>
      <c r="M690" s="22">
        <f t="shared" si="301"/>
        <v>13000</v>
      </c>
      <c r="N690" s="22">
        <f t="shared" si="301"/>
        <v>13000</v>
      </c>
      <c r="O690" s="22">
        <f t="shared" si="301"/>
        <v>0</v>
      </c>
      <c r="P690" s="22">
        <f t="shared" si="301"/>
        <v>5669.0225</v>
      </c>
      <c r="Q690" s="22">
        <f t="shared" si="301"/>
        <v>5669.0225</v>
      </c>
      <c r="R690" s="22">
        <f t="shared" si="301"/>
        <v>0</v>
      </c>
      <c r="S690" s="23">
        <f t="shared" si="298"/>
        <v>43.60786538461539</v>
      </c>
      <c r="T690" s="6"/>
      <c r="U690" s="34"/>
      <c r="V690" s="9">
        <f>J690-M690</f>
        <v>-13000</v>
      </c>
    </row>
    <row r="691" spans="1:22" ht="18.75" outlineLevel="2">
      <c r="A691" s="36"/>
      <c r="B691" s="3">
        <v>3639</v>
      </c>
      <c r="C691" s="4">
        <v>4915</v>
      </c>
      <c r="D691" s="5">
        <v>6121</v>
      </c>
      <c r="E691" s="5"/>
      <c r="F691" s="1">
        <v>5600</v>
      </c>
      <c r="G691" s="6" t="s">
        <v>114</v>
      </c>
      <c r="H691" s="24"/>
      <c r="I691" s="24"/>
      <c r="J691" s="7"/>
      <c r="K691" s="7"/>
      <c r="L691" s="7"/>
      <c r="M691" s="8">
        <f>+N691+O691</f>
        <v>12525</v>
      </c>
      <c r="N691" s="7">
        <v>12525</v>
      </c>
      <c r="O691" s="7"/>
      <c r="P691" s="8">
        <f>+Q691+R691</f>
        <v>11375</v>
      </c>
      <c r="Q691" s="7">
        <v>11375</v>
      </c>
      <c r="R691" s="7"/>
      <c r="S691" s="20">
        <f>IF(M691=0,0,(P691/M691*100))</f>
        <v>90.8183632734531</v>
      </c>
      <c r="T691" s="6" t="s">
        <v>113</v>
      </c>
      <c r="U691" s="34"/>
      <c r="V691" s="9"/>
    </row>
    <row r="692" spans="1:22" ht="18.75" outlineLevel="3">
      <c r="A692" s="36"/>
      <c r="B692" s="3"/>
      <c r="C692" s="4">
        <v>4915</v>
      </c>
      <c r="D692" s="5">
        <v>6130</v>
      </c>
      <c r="E692" s="5"/>
      <c r="F692" s="1">
        <v>5600</v>
      </c>
      <c r="G692" s="6" t="s">
        <v>114</v>
      </c>
      <c r="H692" s="24"/>
      <c r="I692" s="24"/>
      <c r="J692" s="7"/>
      <c r="K692" s="7">
        <v>35520.2</v>
      </c>
      <c r="L692" s="7">
        <v>51285</v>
      </c>
      <c r="M692" s="8">
        <f>+N692+O692</f>
        <v>46752</v>
      </c>
      <c r="N692" s="7">
        <v>46752</v>
      </c>
      <c r="O692" s="7"/>
      <c r="P692" s="8">
        <f>+Q692+R692</f>
        <v>45343.194</v>
      </c>
      <c r="Q692" s="7">
        <v>45343.194</v>
      </c>
      <c r="R692" s="7"/>
      <c r="S692" s="20">
        <f t="shared" si="298"/>
        <v>96.98664014373716</v>
      </c>
      <c r="T692" s="6"/>
      <c r="U692" s="34" t="s">
        <v>736</v>
      </c>
      <c r="V692" s="9"/>
    </row>
    <row r="693" spans="1:22" ht="18.75" outlineLevel="2">
      <c r="A693" s="36"/>
      <c r="B693" s="3"/>
      <c r="C693" s="35" t="s">
        <v>115</v>
      </c>
      <c r="D693" s="5"/>
      <c r="E693" s="5"/>
      <c r="F693" s="1"/>
      <c r="G693" s="6"/>
      <c r="H693" s="24"/>
      <c r="I693" s="24"/>
      <c r="J693" s="22">
        <f>SUBTOTAL(9,J691:J692)</f>
        <v>0</v>
      </c>
      <c r="K693" s="22">
        <f aca="true" t="shared" si="302" ref="K693:R693">SUBTOTAL(9,K691:K692)</f>
        <v>35520.2</v>
      </c>
      <c r="L693" s="22">
        <f t="shared" si="302"/>
        <v>51285</v>
      </c>
      <c r="M693" s="22">
        <f t="shared" si="302"/>
        <v>59277</v>
      </c>
      <c r="N693" s="22">
        <f t="shared" si="302"/>
        <v>59277</v>
      </c>
      <c r="O693" s="22">
        <f t="shared" si="302"/>
        <v>0</v>
      </c>
      <c r="P693" s="22">
        <f t="shared" si="302"/>
        <v>56718.194</v>
      </c>
      <c r="Q693" s="22">
        <f t="shared" si="302"/>
        <v>56718.194</v>
      </c>
      <c r="R693" s="22">
        <f t="shared" si="302"/>
        <v>0</v>
      </c>
      <c r="S693" s="23">
        <f>IF(M693=0,0,(P693/M693*100))</f>
        <v>95.68330718491153</v>
      </c>
      <c r="T693" s="6"/>
      <c r="U693" s="34"/>
      <c r="V693" s="9">
        <f>J693-M693</f>
        <v>-59277</v>
      </c>
    </row>
    <row r="694" spans="1:22" ht="18.75" outlineLevel="3">
      <c r="A694" s="36"/>
      <c r="B694" s="3">
        <v>3639</v>
      </c>
      <c r="C694" s="4">
        <v>4924</v>
      </c>
      <c r="D694" s="5">
        <v>6130</v>
      </c>
      <c r="E694" s="5">
        <v>42</v>
      </c>
      <c r="F694" s="1">
        <v>5600</v>
      </c>
      <c r="G694" s="6" t="s">
        <v>319</v>
      </c>
      <c r="H694" s="24">
        <v>2000</v>
      </c>
      <c r="I694" s="24">
        <v>2002</v>
      </c>
      <c r="J694" s="7">
        <v>452432</v>
      </c>
      <c r="K694" s="7">
        <f>246500+78607</f>
        <v>325107</v>
      </c>
      <c r="L694" s="7"/>
      <c r="M694" s="8">
        <f>+N694+O694</f>
        <v>127325</v>
      </c>
      <c r="N694" s="7">
        <v>127325</v>
      </c>
      <c r="O694" s="7"/>
      <c r="P694" s="8">
        <f>+Q694+R694</f>
        <v>62265.31</v>
      </c>
      <c r="Q694" s="7">
        <v>62265.31</v>
      </c>
      <c r="R694" s="7"/>
      <c r="S694" s="20">
        <f t="shared" si="298"/>
        <v>48.90265855095229</v>
      </c>
      <c r="T694" s="6" t="s">
        <v>113</v>
      </c>
      <c r="U694" s="34"/>
      <c r="V694" s="9"/>
    </row>
    <row r="695" spans="1:22" ht="18.75" outlineLevel="2">
      <c r="A695" s="36"/>
      <c r="B695" s="3"/>
      <c r="C695" s="35" t="s">
        <v>352</v>
      </c>
      <c r="D695" s="5"/>
      <c r="E695" s="5"/>
      <c r="F695" s="1"/>
      <c r="G695" s="6"/>
      <c r="H695" s="24"/>
      <c r="I695" s="24"/>
      <c r="J695" s="22">
        <f>SUBTOTAL(9,J694:J694)</f>
        <v>452432</v>
      </c>
      <c r="K695" s="22">
        <f aca="true" t="shared" si="303" ref="K695:R695">SUBTOTAL(9,K694:K694)</f>
        <v>325107</v>
      </c>
      <c r="L695" s="22">
        <f t="shared" si="303"/>
        <v>0</v>
      </c>
      <c r="M695" s="22">
        <f t="shared" si="303"/>
        <v>127325</v>
      </c>
      <c r="N695" s="22">
        <f t="shared" si="303"/>
        <v>127325</v>
      </c>
      <c r="O695" s="22">
        <f t="shared" si="303"/>
        <v>0</v>
      </c>
      <c r="P695" s="22">
        <f t="shared" si="303"/>
        <v>62265.31</v>
      </c>
      <c r="Q695" s="22">
        <f t="shared" si="303"/>
        <v>62265.31</v>
      </c>
      <c r="R695" s="22">
        <f t="shared" si="303"/>
        <v>0</v>
      </c>
      <c r="S695" s="23">
        <f t="shared" si="298"/>
        <v>48.90265855095229</v>
      </c>
      <c r="T695" s="6"/>
      <c r="U695" s="34"/>
      <c r="V695" s="9">
        <f>J695-M695</f>
        <v>325107</v>
      </c>
    </row>
    <row r="696" spans="1:22" ht="18.75" outlineLevel="3">
      <c r="A696" s="26"/>
      <c r="B696" s="3">
        <v>3639</v>
      </c>
      <c r="C696" s="4">
        <v>4925</v>
      </c>
      <c r="D696" s="5">
        <v>6901</v>
      </c>
      <c r="E696" s="5">
        <v>41</v>
      </c>
      <c r="F696" s="1">
        <v>5600</v>
      </c>
      <c r="G696" s="6" t="s">
        <v>132</v>
      </c>
      <c r="H696" s="11"/>
      <c r="I696" s="11"/>
      <c r="J696" s="7"/>
      <c r="K696" s="7"/>
      <c r="L696" s="7">
        <v>153833</v>
      </c>
      <c r="M696" s="8">
        <f>+N696+O696</f>
        <v>19.01</v>
      </c>
      <c r="N696" s="7">
        <v>19.01</v>
      </c>
      <c r="O696" s="7"/>
      <c r="P696" s="8">
        <f>+Q696+R696</f>
        <v>0</v>
      </c>
      <c r="Q696" s="7"/>
      <c r="R696" s="7"/>
      <c r="S696" s="20">
        <f t="shared" si="298"/>
        <v>0</v>
      </c>
      <c r="T696" s="6" t="s">
        <v>116</v>
      </c>
      <c r="U696" s="34" t="s">
        <v>739</v>
      </c>
      <c r="V696" s="9"/>
    </row>
    <row r="697" spans="1:22" ht="18.75" outlineLevel="2">
      <c r="A697" s="26"/>
      <c r="B697" s="3"/>
      <c r="C697" s="35" t="s">
        <v>133</v>
      </c>
      <c r="D697" s="5"/>
      <c r="E697" s="5"/>
      <c r="F697" s="1"/>
      <c r="G697" s="6"/>
      <c r="H697" s="11"/>
      <c r="I697" s="11"/>
      <c r="J697" s="22">
        <f>SUBTOTAL(9,J696:J696)</f>
        <v>0</v>
      </c>
      <c r="K697" s="22">
        <f aca="true" t="shared" si="304" ref="K697:R697">SUBTOTAL(9,K696:K696)</f>
        <v>0</v>
      </c>
      <c r="L697" s="22">
        <f t="shared" si="304"/>
        <v>153833</v>
      </c>
      <c r="M697" s="22">
        <f t="shared" si="304"/>
        <v>19.01</v>
      </c>
      <c r="N697" s="22">
        <f t="shared" si="304"/>
        <v>19.01</v>
      </c>
      <c r="O697" s="22">
        <f t="shared" si="304"/>
        <v>0</v>
      </c>
      <c r="P697" s="22">
        <f t="shared" si="304"/>
        <v>0</v>
      </c>
      <c r="Q697" s="22">
        <f t="shared" si="304"/>
        <v>0</v>
      </c>
      <c r="R697" s="22">
        <f t="shared" si="304"/>
        <v>0</v>
      </c>
      <c r="S697" s="23">
        <f t="shared" si="298"/>
        <v>0</v>
      </c>
      <c r="T697" s="6"/>
      <c r="U697" s="34"/>
      <c r="V697" s="9">
        <f>J697-M697</f>
        <v>-19.01</v>
      </c>
    </row>
    <row r="698" spans="1:22" ht="18.75" outlineLevel="3">
      <c r="A698" s="26"/>
      <c r="B698" s="3">
        <v>3639</v>
      </c>
      <c r="C698" s="4">
        <v>4956</v>
      </c>
      <c r="D698" s="5">
        <v>6130</v>
      </c>
      <c r="E698" s="5">
        <v>42</v>
      </c>
      <c r="F698" s="1">
        <v>5600</v>
      </c>
      <c r="G698" s="6" t="s">
        <v>474</v>
      </c>
      <c r="H698" s="11">
        <v>2001</v>
      </c>
      <c r="I698" s="11">
        <v>2004</v>
      </c>
      <c r="J698" s="7">
        <v>45000</v>
      </c>
      <c r="K698" s="7"/>
      <c r="L698" s="7">
        <v>40000</v>
      </c>
      <c r="M698" s="8">
        <f>+N698+O698</f>
        <v>0</v>
      </c>
      <c r="N698" s="7"/>
      <c r="O698" s="7"/>
      <c r="P698" s="8">
        <f>+Q698+R698</f>
        <v>0</v>
      </c>
      <c r="Q698" s="7"/>
      <c r="R698" s="7"/>
      <c r="S698" s="20">
        <f t="shared" si="298"/>
        <v>0</v>
      </c>
      <c r="T698" s="6" t="s">
        <v>113</v>
      </c>
      <c r="U698" s="34" t="s">
        <v>737</v>
      </c>
      <c r="V698" s="9"/>
    </row>
    <row r="699" spans="1:22" ht="18.75" outlineLevel="2">
      <c r="A699" s="26"/>
      <c r="B699" s="3"/>
      <c r="C699" s="35" t="s">
        <v>475</v>
      </c>
      <c r="D699" s="5"/>
      <c r="E699" s="5"/>
      <c r="F699" s="1"/>
      <c r="G699" s="6"/>
      <c r="H699" s="11"/>
      <c r="I699" s="11"/>
      <c r="J699" s="22">
        <f>SUBTOTAL(9,J698:J698)</f>
        <v>45000</v>
      </c>
      <c r="K699" s="22">
        <f aca="true" t="shared" si="305" ref="K699:R699">SUBTOTAL(9,K698:K698)</f>
        <v>0</v>
      </c>
      <c r="L699" s="22">
        <f t="shared" si="305"/>
        <v>40000</v>
      </c>
      <c r="M699" s="22">
        <f t="shared" si="305"/>
        <v>0</v>
      </c>
      <c r="N699" s="22">
        <f t="shared" si="305"/>
        <v>0</v>
      </c>
      <c r="O699" s="22">
        <f t="shared" si="305"/>
        <v>0</v>
      </c>
      <c r="P699" s="22">
        <f t="shared" si="305"/>
        <v>0</v>
      </c>
      <c r="Q699" s="22">
        <f t="shared" si="305"/>
        <v>0</v>
      </c>
      <c r="R699" s="22">
        <f t="shared" si="305"/>
        <v>0</v>
      </c>
      <c r="S699" s="23">
        <f t="shared" si="298"/>
        <v>0</v>
      </c>
      <c r="T699" s="6"/>
      <c r="U699" s="34"/>
      <c r="V699" s="9">
        <f>J699-M699</f>
        <v>45000</v>
      </c>
    </row>
    <row r="700" spans="1:22" ht="18.75" outlineLevel="3">
      <c r="A700" s="26"/>
      <c r="B700" s="3">
        <v>3639</v>
      </c>
      <c r="C700" s="4">
        <v>4958</v>
      </c>
      <c r="D700" s="5">
        <v>6201</v>
      </c>
      <c r="E700" s="5">
        <v>42</v>
      </c>
      <c r="F700" s="1">
        <v>6200</v>
      </c>
      <c r="G700" s="6" t="s">
        <v>225</v>
      </c>
      <c r="H700" s="11">
        <v>2002</v>
      </c>
      <c r="I700" s="11">
        <v>2002</v>
      </c>
      <c r="J700" s="7">
        <v>40000</v>
      </c>
      <c r="K700" s="7"/>
      <c r="L700" s="7"/>
      <c r="M700" s="8">
        <f>+N700+O700</f>
        <v>40000</v>
      </c>
      <c r="N700" s="7">
        <v>40000</v>
      </c>
      <c r="O700" s="7"/>
      <c r="P700" s="8">
        <f>+Q700+R700</f>
        <v>40000</v>
      </c>
      <c r="Q700" s="7">
        <v>40000</v>
      </c>
      <c r="R700" s="7"/>
      <c r="S700" s="20">
        <f t="shared" si="298"/>
        <v>100</v>
      </c>
      <c r="T700" s="6" t="s">
        <v>113</v>
      </c>
      <c r="U700" s="34"/>
      <c r="V700" s="9"/>
    </row>
    <row r="701" spans="1:22" ht="18.75" outlineLevel="2">
      <c r="A701" s="26"/>
      <c r="B701" s="3"/>
      <c r="C701" s="35" t="s">
        <v>226</v>
      </c>
      <c r="D701" s="5"/>
      <c r="E701" s="5"/>
      <c r="F701" s="1"/>
      <c r="G701" s="6"/>
      <c r="H701" s="11"/>
      <c r="I701" s="11"/>
      <c r="J701" s="22">
        <f>SUBTOTAL(9,J700:J700)</f>
        <v>40000</v>
      </c>
      <c r="K701" s="22">
        <f aca="true" t="shared" si="306" ref="K701:R701">SUBTOTAL(9,K700:K700)</f>
        <v>0</v>
      </c>
      <c r="L701" s="22">
        <f t="shared" si="306"/>
        <v>0</v>
      </c>
      <c r="M701" s="22">
        <f t="shared" si="306"/>
        <v>40000</v>
      </c>
      <c r="N701" s="22">
        <f t="shared" si="306"/>
        <v>40000</v>
      </c>
      <c r="O701" s="22">
        <f t="shared" si="306"/>
        <v>0</v>
      </c>
      <c r="P701" s="22">
        <f t="shared" si="306"/>
        <v>40000</v>
      </c>
      <c r="Q701" s="22">
        <f t="shared" si="306"/>
        <v>40000</v>
      </c>
      <c r="R701" s="22">
        <f t="shared" si="306"/>
        <v>0</v>
      </c>
      <c r="S701" s="23">
        <f t="shared" si="298"/>
        <v>100</v>
      </c>
      <c r="T701" s="6"/>
      <c r="U701" s="34"/>
      <c r="V701" s="9">
        <f aca="true" t="shared" si="307" ref="V701:V771">J701-M701</f>
        <v>0</v>
      </c>
    </row>
    <row r="702" spans="1:22" ht="18.75" outlineLevel="3">
      <c r="A702" s="26"/>
      <c r="B702" s="3">
        <v>3639</v>
      </c>
      <c r="C702" s="4">
        <v>4980</v>
      </c>
      <c r="D702" s="5">
        <v>6130</v>
      </c>
      <c r="E702" s="5"/>
      <c r="F702" s="1">
        <v>5600</v>
      </c>
      <c r="G702" s="6" t="s">
        <v>716</v>
      </c>
      <c r="H702" s="11" t="s">
        <v>643</v>
      </c>
      <c r="I702" s="11">
        <v>2002</v>
      </c>
      <c r="J702" s="7">
        <v>3300</v>
      </c>
      <c r="K702" s="7"/>
      <c r="L702" s="7">
        <v>3300</v>
      </c>
      <c r="M702" s="8">
        <f>+N702+O702</f>
        <v>3300</v>
      </c>
      <c r="N702" s="7">
        <v>3300</v>
      </c>
      <c r="O702" s="7"/>
      <c r="P702" s="8">
        <f>+Q702+R702</f>
        <v>0</v>
      </c>
      <c r="Q702" s="7"/>
      <c r="R702" s="7"/>
      <c r="S702" s="20">
        <f t="shared" si="298"/>
        <v>0</v>
      </c>
      <c r="T702" s="6" t="s">
        <v>113</v>
      </c>
      <c r="U702" s="34" t="s">
        <v>736</v>
      </c>
      <c r="V702" s="9"/>
    </row>
    <row r="703" spans="1:22" ht="18.75" outlineLevel="2">
      <c r="A703" s="26"/>
      <c r="B703" s="3"/>
      <c r="C703" s="35" t="s">
        <v>476</v>
      </c>
      <c r="D703" s="5"/>
      <c r="E703" s="5"/>
      <c r="F703" s="1"/>
      <c r="G703" s="6"/>
      <c r="H703" s="11"/>
      <c r="I703" s="11"/>
      <c r="J703" s="22">
        <f>SUBTOTAL(9,J702:J702)</f>
        <v>3300</v>
      </c>
      <c r="K703" s="22">
        <f aca="true" t="shared" si="308" ref="K703:R703">SUBTOTAL(9,K702:K702)</f>
        <v>0</v>
      </c>
      <c r="L703" s="22">
        <f t="shared" si="308"/>
        <v>3300</v>
      </c>
      <c r="M703" s="22">
        <f t="shared" si="308"/>
        <v>3300</v>
      </c>
      <c r="N703" s="22">
        <f t="shared" si="308"/>
        <v>3300</v>
      </c>
      <c r="O703" s="22">
        <f t="shared" si="308"/>
        <v>0</v>
      </c>
      <c r="P703" s="22">
        <f t="shared" si="308"/>
        <v>0</v>
      </c>
      <c r="Q703" s="22">
        <f t="shared" si="308"/>
        <v>0</v>
      </c>
      <c r="R703" s="22">
        <f t="shared" si="308"/>
        <v>0</v>
      </c>
      <c r="S703" s="23">
        <f t="shared" si="298"/>
        <v>0</v>
      </c>
      <c r="T703" s="6"/>
      <c r="U703" s="34"/>
      <c r="V703" s="9">
        <f t="shared" si="307"/>
        <v>0</v>
      </c>
    </row>
    <row r="704" spans="1:22" ht="18.75" outlineLevel="3">
      <c r="A704" s="26"/>
      <c r="B704" s="3">
        <v>3639</v>
      </c>
      <c r="C704" s="4">
        <v>4988</v>
      </c>
      <c r="D704" s="5">
        <v>6130</v>
      </c>
      <c r="E704" s="5"/>
      <c r="F704" s="1">
        <v>5600</v>
      </c>
      <c r="G704" s="6" t="s">
        <v>353</v>
      </c>
      <c r="H704" s="11">
        <v>2002</v>
      </c>
      <c r="I704" s="11">
        <v>2002</v>
      </c>
      <c r="J704" s="7">
        <v>5000</v>
      </c>
      <c r="K704" s="7"/>
      <c r="L704" s="7"/>
      <c r="M704" s="8">
        <f>+N704+O704</f>
        <v>5000</v>
      </c>
      <c r="N704" s="7">
        <v>5000</v>
      </c>
      <c r="O704" s="7"/>
      <c r="P704" s="8">
        <f>+Q704+R704</f>
        <v>0</v>
      </c>
      <c r="Q704" s="7"/>
      <c r="R704" s="7"/>
      <c r="S704" s="20">
        <f t="shared" si="298"/>
        <v>0</v>
      </c>
      <c r="T704" s="6" t="s">
        <v>94</v>
      </c>
      <c r="U704" s="34"/>
      <c r="V704" s="9"/>
    </row>
    <row r="705" spans="1:22" ht="18.75" outlineLevel="2">
      <c r="A705" s="26"/>
      <c r="B705" s="3"/>
      <c r="C705" s="35" t="s">
        <v>354</v>
      </c>
      <c r="D705" s="5"/>
      <c r="E705" s="5"/>
      <c r="F705" s="1"/>
      <c r="G705" s="6"/>
      <c r="H705" s="11"/>
      <c r="I705" s="11"/>
      <c r="J705" s="22">
        <f>SUBTOTAL(9,J704:J704)</f>
        <v>5000</v>
      </c>
      <c r="K705" s="22">
        <f aca="true" t="shared" si="309" ref="K705:R705">SUBTOTAL(9,K704:K704)</f>
        <v>0</v>
      </c>
      <c r="L705" s="22">
        <f t="shared" si="309"/>
        <v>0</v>
      </c>
      <c r="M705" s="22">
        <f t="shared" si="309"/>
        <v>5000</v>
      </c>
      <c r="N705" s="22">
        <f t="shared" si="309"/>
        <v>5000</v>
      </c>
      <c r="O705" s="22">
        <f t="shared" si="309"/>
        <v>0</v>
      </c>
      <c r="P705" s="22">
        <f t="shared" si="309"/>
        <v>0</v>
      </c>
      <c r="Q705" s="22">
        <f t="shared" si="309"/>
        <v>0</v>
      </c>
      <c r="R705" s="22">
        <f t="shared" si="309"/>
        <v>0</v>
      </c>
      <c r="S705" s="23">
        <f t="shared" si="298"/>
        <v>0</v>
      </c>
      <c r="T705" s="6"/>
      <c r="U705" s="34"/>
      <c r="V705" s="9">
        <f t="shared" si="307"/>
        <v>0</v>
      </c>
    </row>
    <row r="706" spans="1:22" ht="18.75" outlineLevel="2">
      <c r="A706" s="26"/>
      <c r="B706" s="3">
        <v>3639</v>
      </c>
      <c r="C706" s="4">
        <v>5000</v>
      </c>
      <c r="D706" s="5">
        <v>6121</v>
      </c>
      <c r="E706" s="5"/>
      <c r="F706" s="1">
        <v>6600</v>
      </c>
      <c r="G706" s="6" t="s">
        <v>105</v>
      </c>
      <c r="H706" s="11"/>
      <c r="I706" s="11"/>
      <c r="J706" s="7"/>
      <c r="K706" s="7"/>
      <c r="L706" s="7"/>
      <c r="M706" s="8">
        <f>+N706+O706</f>
        <v>11635.25</v>
      </c>
      <c r="N706" s="7">
        <v>11635.25</v>
      </c>
      <c r="O706" s="7"/>
      <c r="P706" s="8">
        <f>+Q706+R706</f>
        <v>11635.2513</v>
      </c>
      <c r="Q706" s="7">
        <v>11635.2513</v>
      </c>
      <c r="R706" s="7"/>
      <c r="S706" s="20">
        <f>IF(M706=0,0,(P706/M706*100))</f>
        <v>100.00001117294428</v>
      </c>
      <c r="T706" s="6" t="s">
        <v>161</v>
      </c>
      <c r="U706" s="34"/>
      <c r="V706" s="9"/>
    </row>
    <row r="707" spans="1:22" ht="18.75" outlineLevel="2">
      <c r="A707" s="26"/>
      <c r="B707" s="3"/>
      <c r="C707" s="35" t="s">
        <v>106</v>
      </c>
      <c r="D707" s="5"/>
      <c r="E707" s="5"/>
      <c r="F707" s="1"/>
      <c r="G707" s="6"/>
      <c r="H707" s="11"/>
      <c r="I707" s="11"/>
      <c r="J707" s="22">
        <f>SUBTOTAL(9,J706:J706)</f>
        <v>0</v>
      </c>
      <c r="K707" s="22">
        <f aca="true" t="shared" si="310" ref="K707:R707">SUBTOTAL(9,K706:K706)</f>
        <v>0</v>
      </c>
      <c r="L707" s="22">
        <f t="shared" si="310"/>
        <v>0</v>
      </c>
      <c r="M707" s="22">
        <f t="shared" si="310"/>
        <v>11635.25</v>
      </c>
      <c r="N707" s="22">
        <f t="shared" si="310"/>
        <v>11635.25</v>
      </c>
      <c r="O707" s="22">
        <f t="shared" si="310"/>
        <v>0</v>
      </c>
      <c r="P707" s="22">
        <f t="shared" si="310"/>
        <v>11635.2513</v>
      </c>
      <c r="Q707" s="22">
        <f t="shared" si="310"/>
        <v>11635.2513</v>
      </c>
      <c r="R707" s="22">
        <f t="shared" si="310"/>
        <v>0</v>
      </c>
      <c r="S707" s="23">
        <f>IF(M707=0,0,(P707/M707*100))</f>
        <v>100.00001117294428</v>
      </c>
      <c r="T707" s="6"/>
      <c r="U707" s="34"/>
      <c r="V707" s="9"/>
    </row>
    <row r="708" spans="1:22" ht="18.75" outlineLevel="1">
      <c r="A708" s="26"/>
      <c r="B708" s="42" t="s">
        <v>27</v>
      </c>
      <c r="C708" s="4"/>
      <c r="D708" s="5"/>
      <c r="E708" s="5"/>
      <c r="F708" s="1"/>
      <c r="G708" s="6"/>
      <c r="H708" s="11"/>
      <c r="I708" s="11"/>
      <c r="J708" s="22">
        <f>SUBTOTAL(9,J689:J706)</f>
        <v>545732</v>
      </c>
      <c r="K708" s="22">
        <f aca="true" t="shared" si="311" ref="K708:R708">SUBTOTAL(9,K689:K706)</f>
        <v>366892.6</v>
      </c>
      <c r="L708" s="22">
        <f t="shared" si="311"/>
        <v>261418</v>
      </c>
      <c r="M708" s="22">
        <f t="shared" si="311"/>
        <v>259556.26</v>
      </c>
      <c r="N708" s="22">
        <f t="shared" si="311"/>
        <v>259556.26</v>
      </c>
      <c r="O708" s="22">
        <f t="shared" si="311"/>
        <v>0</v>
      </c>
      <c r="P708" s="22">
        <f t="shared" si="311"/>
        <v>176287.7778</v>
      </c>
      <c r="Q708" s="22">
        <f t="shared" si="311"/>
        <v>176287.7778</v>
      </c>
      <c r="R708" s="22">
        <f t="shared" si="311"/>
        <v>0</v>
      </c>
      <c r="S708" s="23">
        <f t="shared" si="298"/>
        <v>67.9189081396072</v>
      </c>
      <c r="T708" s="6"/>
      <c r="U708" s="34"/>
      <c r="V708" s="9">
        <f t="shared" si="307"/>
        <v>286175.74</v>
      </c>
    </row>
    <row r="709" spans="1:22" s="31" customFormat="1" ht="18.75" outlineLevel="3">
      <c r="A709" s="36"/>
      <c r="B709" s="3">
        <v>3725</v>
      </c>
      <c r="C709" s="4">
        <v>3001510000</v>
      </c>
      <c r="D709" s="28">
        <v>6121</v>
      </c>
      <c r="E709" s="28"/>
      <c r="F709" s="1">
        <v>5100</v>
      </c>
      <c r="G709" s="6" t="s">
        <v>477</v>
      </c>
      <c r="H709" s="24">
        <v>2002</v>
      </c>
      <c r="I709" s="24">
        <v>2002</v>
      </c>
      <c r="J709" s="16">
        <v>470</v>
      </c>
      <c r="K709" s="16"/>
      <c r="L709" s="29">
        <v>200</v>
      </c>
      <c r="M709" s="8">
        <f>+N709+O709</f>
        <v>470</v>
      </c>
      <c r="N709" s="29">
        <v>470</v>
      </c>
      <c r="O709" s="8"/>
      <c r="P709" s="8">
        <f>+Q709+R709</f>
        <v>375.9</v>
      </c>
      <c r="Q709" s="8">
        <v>375.9</v>
      </c>
      <c r="R709" s="8"/>
      <c r="S709" s="20">
        <f t="shared" si="298"/>
        <v>79.97872340425532</v>
      </c>
      <c r="T709" s="30" t="s">
        <v>777</v>
      </c>
      <c r="U709" s="34" t="s">
        <v>736</v>
      </c>
      <c r="V709" s="9"/>
    </row>
    <row r="710" spans="1:22" s="12" customFormat="1" ht="18.75" outlineLevel="2">
      <c r="A710" s="36"/>
      <c r="B710" s="3"/>
      <c r="C710" s="35" t="s">
        <v>297</v>
      </c>
      <c r="D710" s="28"/>
      <c r="E710" s="28"/>
      <c r="F710" s="1"/>
      <c r="G710" s="17"/>
      <c r="H710" s="24"/>
      <c r="I710" s="24"/>
      <c r="J710" s="59">
        <f>SUBTOTAL(9,J709:J709)</f>
        <v>470</v>
      </c>
      <c r="K710" s="59">
        <f aca="true" t="shared" si="312" ref="K710:R710">SUBTOTAL(9,K709:K709)</f>
        <v>0</v>
      </c>
      <c r="L710" s="59">
        <f t="shared" si="312"/>
        <v>200</v>
      </c>
      <c r="M710" s="59">
        <f t="shared" si="312"/>
        <v>470</v>
      </c>
      <c r="N710" s="59">
        <f t="shared" si="312"/>
        <v>470</v>
      </c>
      <c r="O710" s="59">
        <f t="shared" si="312"/>
        <v>0</v>
      </c>
      <c r="P710" s="69">
        <f>SUBTOTAL(9,P709:P709)</f>
        <v>375.9</v>
      </c>
      <c r="Q710" s="69">
        <f t="shared" si="312"/>
        <v>375.9</v>
      </c>
      <c r="R710" s="59">
        <f t="shared" si="312"/>
        <v>0</v>
      </c>
      <c r="S710" s="23">
        <f t="shared" si="298"/>
        <v>79.97872340425532</v>
      </c>
      <c r="T710" s="30"/>
      <c r="U710" s="34"/>
      <c r="V710" s="9">
        <f t="shared" si="307"/>
        <v>0</v>
      </c>
    </row>
    <row r="711" spans="1:22" s="12" customFormat="1" ht="18.75" outlineLevel="1">
      <c r="A711" s="36"/>
      <c r="B711" s="42" t="s">
        <v>28</v>
      </c>
      <c r="C711" s="4"/>
      <c r="D711" s="28"/>
      <c r="E711" s="28"/>
      <c r="F711" s="1"/>
      <c r="G711" s="17"/>
      <c r="H711" s="24"/>
      <c r="I711" s="24"/>
      <c r="J711" s="59">
        <f>SUBTOTAL(9,J709:J709)</f>
        <v>470</v>
      </c>
      <c r="K711" s="59">
        <f aca="true" t="shared" si="313" ref="K711:R711">SUBTOTAL(9,K709:K709)</f>
        <v>0</v>
      </c>
      <c r="L711" s="59">
        <f t="shared" si="313"/>
        <v>200</v>
      </c>
      <c r="M711" s="59">
        <f t="shared" si="313"/>
        <v>470</v>
      </c>
      <c r="N711" s="59">
        <f t="shared" si="313"/>
        <v>470</v>
      </c>
      <c r="O711" s="59">
        <f t="shared" si="313"/>
        <v>0</v>
      </c>
      <c r="P711" s="69">
        <f t="shared" si="313"/>
        <v>375.9</v>
      </c>
      <c r="Q711" s="69">
        <f t="shared" si="313"/>
        <v>375.9</v>
      </c>
      <c r="R711" s="59">
        <f t="shared" si="313"/>
        <v>0</v>
      </c>
      <c r="S711" s="23">
        <f t="shared" si="298"/>
        <v>79.97872340425532</v>
      </c>
      <c r="T711" s="30"/>
      <c r="U711" s="34"/>
      <c r="V711" s="9">
        <f t="shared" si="307"/>
        <v>0</v>
      </c>
    </row>
    <row r="712" spans="1:22" ht="18.75" outlineLevel="3">
      <c r="A712" s="36"/>
      <c r="B712" s="3">
        <v>3732</v>
      </c>
      <c r="C712" s="4">
        <v>4875</v>
      </c>
      <c r="D712" s="5">
        <v>6149</v>
      </c>
      <c r="E712" s="5"/>
      <c r="F712" s="1">
        <v>5600</v>
      </c>
      <c r="G712" s="6" t="s">
        <v>717</v>
      </c>
      <c r="H712" s="11" t="s">
        <v>643</v>
      </c>
      <c r="I712" s="11">
        <v>2002</v>
      </c>
      <c r="J712" s="7">
        <v>5000</v>
      </c>
      <c r="K712" s="7"/>
      <c r="L712" s="7">
        <v>5000</v>
      </c>
      <c r="M712" s="8">
        <f>+N712+O712</f>
        <v>5000</v>
      </c>
      <c r="N712" s="7">
        <v>5000</v>
      </c>
      <c r="O712" s="7"/>
      <c r="P712" s="8">
        <f>+Q712+R712</f>
        <v>0</v>
      </c>
      <c r="Q712" s="7"/>
      <c r="R712" s="7"/>
      <c r="S712" s="20">
        <f t="shared" si="298"/>
        <v>0</v>
      </c>
      <c r="T712" s="6" t="s">
        <v>94</v>
      </c>
      <c r="U712" s="34" t="s">
        <v>736</v>
      </c>
      <c r="V712" s="9"/>
    </row>
    <row r="713" spans="1:22" ht="18.75" outlineLevel="2">
      <c r="A713" s="36"/>
      <c r="B713" s="3"/>
      <c r="C713" s="35" t="s">
        <v>478</v>
      </c>
      <c r="D713" s="5"/>
      <c r="E713" s="5"/>
      <c r="F713" s="1"/>
      <c r="G713" s="6"/>
      <c r="H713" s="11"/>
      <c r="I713" s="11"/>
      <c r="J713" s="22">
        <f>SUBTOTAL(9,J712:J712)</f>
        <v>5000</v>
      </c>
      <c r="K713" s="22">
        <f aca="true" t="shared" si="314" ref="K713:R713">SUBTOTAL(9,K712:K712)</f>
        <v>0</v>
      </c>
      <c r="L713" s="22">
        <f t="shared" si="314"/>
        <v>5000</v>
      </c>
      <c r="M713" s="22">
        <f t="shared" si="314"/>
        <v>5000</v>
      </c>
      <c r="N713" s="22">
        <f t="shared" si="314"/>
        <v>5000</v>
      </c>
      <c r="O713" s="22">
        <f t="shared" si="314"/>
        <v>0</v>
      </c>
      <c r="P713" s="22">
        <f t="shared" si="314"/>
        <v>0</v>
      </c>
      <c r="Q713" s="22">
        <f t="shared" si="314"/>
        <v>0</v>
      </c>
      <c r="R713" s="22">
        <f t="shared" si="314"/>
        <v>0</v>
      </c>
      <c r="S713" s="23">
        <f t="shared" si="298"/>
        <v>0</v>
      </c>
      <c r="T713" s="6"/>
      <c r="U713" s="34"/>
      <c r="V713" s="9">
        <f t="shared" si="307"/>
        <v>0</v>
      </c>
    </row>
    <row r="714" spans="1:22" ht="18.75" outlineLevel="1">
      <c r="A714" s="36"/>
      <c r="B714" s="42" t="s">
        <v>29</v>
      </c>
      <c r="C714" s="4"/>
      <c r="D714" s="5"/>
      <c r="E714" s="5"/>
      <c r="F714" s="1"/>
      <c r="G714" s="6"/>
      <c r="H714" s="11"/>
      <c r="I714" s="11"/>
      <c r="J714" s="22">
        <f>SUBTOTAL(9,J712:J712)</f>
        <v>5000</v>
      </c>
      <c r="K714" s="22">
        <f aca="true" t="shared" si="315" ref="K714:R714">SUBTOTAL(9,K712:K712)</f>
        <v>0</v>
      </c>
      <c r="L714" s="22">
        <f t="shared" si="315"/>
        <v>5000</v>
      </c>
      <c r="M714" s="22">
        <f t="shared" si="315"/>
        <v>5000</v>
      </c>
      <c r="N714" s="22">
        <f t="shared" si="315"/>
        <v>5000</v>
      </c>
      <c r="O714" s="22">
        <f t="shared" si="315"/>
        <v>0</v>
      </c>
      <c r="P714" s="22">
        <f t="shared" si="315"/>
        <v>0</v>
      </c>
      <c r="Q714" s="22">
        <f t="shared" si="315"/>
        <v>0</v>
      </c>
      <c r="R714" s="22">
        <f t="shared" si="315"/>
        <v>0</v>
      </c>
      <c r="S714" s="23">
        <f t="shared" si="298"/>
        <v>0</v>
      </c>
      <c r="T714" s="6"/>
      <c r="U714" s="34"/>
      <c r="V714" s="9">
        <f t="shared" si="307"/>
        <v>0</v>
      </c>
    </row>
    <row r="715" spans="1:22" ht="18.75" outlineLevel="3">
      <c r="A715" s="36"/>
      <c r="B715" s="3">
        <v>3741</v>
      </c>
      <c r="C715" s="4">
        <v>3001910200</v>
      </c>
      <c r="D715" s="13">
        <v>6351</v>
      </c>
      <c r="E715" s="13"/>
      <c r="F715" s="1">
        <v>5100</v>
      </c>
      <c r="G715" s="15" t="s">
        <v>66</v>
      </c>
      <c r="H715" s="24">
        <v>2002</v>
      </c>
      <c r="I715" s="24">
        <v>2002</v>
      </c>
      <c r="J715" s="7">
        <v>6090</v>
      </c>
      <c r="K715" s="32"/>
      <c r="L715" s="33">
        <v>6200</v>
      </c>
      <c r="M715" s="8">
        <f>+N715+O715</f>
        <v>6090</v>
      </c>
      <c r="N715" s="33">
        <v>6090</v>
      </c>
      <c r="O715" s="8"/>
      <c r="P715" s="8">
        <f>+Q715+R715</f>
        <v>6089.492</v>
      </c>
      <c r="Q715" s="8">
        <v>6089.492</v>
      </c>
      <c r="R715" s="8"/>
      <c r="S715" s="20">
        <f t="shared" si="298"/>
        <v>99.99165845648605</v>
      </c>
      <c r="T715" s="15" t="s">
        <v>174</v>
      </c>
      <c r="U715" s="34"/>
      <c r="V715" s="9"/>
    </row>
    <row r="716" spans="1:22" ht="18.75" outlineLevel="2">
      <c r="A716" s="36"/>
      <c r="B716" s="3"/>
      <c r="C716" s="35" t="s">
        <v>67</v>
      </c>
      <c r="D716" s="13"/>
      <c r="E716" s="13"/>
      <c r="F716" s="1"/>
      <c r="G716" s="15"/>
      <c r="H716" s="24"/>
      <c r="I716" s="24"/>
      <c r="J716" s="22">
        <f>SUBTOTAL(9,J715:J715)</f>
        <v>6090</v>
      </c>
      <c r="K716" s="22">
        <f aca="true" t="shared" si="316" ref="K716:R716">SUBTOTAL(9,K715:K715)</f>
        <v>0</v>
      </c>
      <c r="L716" s="22">
        <f t="shared" si="316"/>
        <v>6200</v>
      </c>
      <c r="M716" s="22">
        <f t="shared" si="316"/>
        <v>6090</v>
      </c>
      <c r="N716" s="22">
        <f t="shared" si="316"/>
        <v>6090</v>
      </c>
      <c r="O716" s="22">
        <f t="shared" si="316"/>
        <v>0</v>
      </c>
      <c r="P716" s="22">
        <f t="shared" si="316"/>
        <v>6089.492</v>
      </c>
      <c r="Q716" s="22">
        <f t="shared" si="316"/>
        <v>6089.492</v>
      </c>
      <c r="R716" s="22">
        <f t="shared" si="316"/>
        <v>0</v>
      </c>
      <c r="S716" s="23">
        <f t="shared" si="298"/>
        <v>99.99165845648605</v>
      </c>
      <c r="T716" s="15"/>
      <c r="U716" s="34"/>
      <c r="V716" s="9">
        <f t="shared" si="307"/>
        <v>0</v>
      </c>
    </row>
    <row r="717" spans="1:22" ht="18.75" outlineLevel="3">
      <c r="A717" s="36"/>
      <c r="B717" s="3">
        <v>3741</v>
      </c>
      <c r="C717" s="4">
        <v>4848</v>
      </c>
      <c r="D717" s="5">
        <v>6121</v>
      </c>
      <c r="E717" s="5"/>
      <c r="F717" s="1">
        <v>5600</v>
      </c>
      <c r="G717" s="6" t="s">
        <v>718</v>
      </c>
      <c r="H717" s="11" t="s">
        <v>645</v>
      </c>
      <c r="I717" s="11">
        <v>2002</v>
      </c>
      <c r="J717" s="7">
        <v>8700</v>
      </c>
      <c r="K717" s="7">
        <f>125+408</f>
        <v>533</v>
      </c>
      <c r="L717" s="7">
        <v>2092</v>
      </c>
      <c r="M717" s="8">
        <f>+N717+O717</f>
        <v>2248.6</v>
      </c>
      <c r="N717" s="7">
        <v>2248.6</v>
      </c>
      <c r="O717" s="7"/>
      <c r="P717" s="8">
        <f>+Q717+R717</f>
        <v>2204.55</v>
      </c>
      <c r="Q717" s="7">
        <v>2204.55</v>
      </c>
      <c r="R717" s="7"/>
      <c r="S717" s="20">
        <f t="shared" si="298"/>
        <v>98.04100329093659</v>
      </c>
      <c r="T717" s="6" t="s">
        <v>94</v>
      </c>
      <c r="U717" s="34" t="s">
        <v>736</v>
      </c>
      <c r="V717" s="9"/>
    </row>
    <row r="718" spans="1:22" ht="18.75" outlineLevel="3">
      <c r="A718" s="36"/>
      <c r="B718" s="3"/>
      <c r="C718" s="4">
        <v>4848</v>
      </c>
      <c r="D718" s="5">
        <v>6126</v>
      </c>
      <c r="E718" s="5"/>
      <c r="F718" s="1">
        <v>5600</v>
      </c>
      <c r="G718" s="6" t="s">
        <v>718</v>
      </c>
      <c r="H718" s="11"/>
      <c r="I718" s="11"/>
      <c r="J718" s="7"/>
      <c r="K718" s="7"/>
      <c r="L718" s="7"/>
      <c r="M718" s="8">
        <f>+N718+O718</f>
        <v>218.4</v>
      </c>
      <c r="N718" s="7">
        <v>218.4</v>
      </c>
      <c r="O718" s="7"/>
      <c r="P718" s="8">
        <f>+Q718+R718</f>
        <v>203.28</v>
      </c>
      <c r="Q718" s="7">
        <v>203.28</v>
      </c>
      <c r="R718" s="7"/>
      <c r="S718" s="20">
        <f t="shared" si="298"/>
        <v>93.07692307692308</v>
      </c>
      <c r="T718" s="6"/>
      <c r="U718" s="34"/>
      <c r="V718" s="9"/>
    </row>
    <row r="719" spans="1:22" ht="18.75" outlineLevel="2">
      <c r="A719" s="36"/>
      <c r="B719" s="3"/>
      <c r="C719" s="35" t="s">
        <v>479</v>
      </c>
      <c r="D719" s="5"/>
      <c r="E719" s="5"/>
      <c r="F719" s="1"/>
      <c r="G719" s="6"/>
      <c r="H719" s="11"/>
      <c r="I719" s="11"/>
      <c r="J719" s="22">
        <f>SUBTOTAL(9,J717:J718)</f>
        <v>8700</v>
      </c>
      <c r="K719" s="22">
        <f aca="true" t="shared" si="317" ref="K719:R719">SUBTOTAL(9,K717:K718)</f>
        <v>533</v>
      </c>
      <c r="L719" s="22">
        <f t="shared" si="317"/>
        <v>2092</v>
      </c>
      <c r="M719" s="22">
        <f t="shared" si="317"/>
        <v>2467</v>
      </c>
      <c r="N719" s="22">
        <f t="shared" si="317"/>
        <v>2467</v>
      </c>
      <c r="O719" s="22">
        <f t="shared" si="317"/>
        <v>0</v>
      </c>
      <c r="P719" s="22">
        <f t="shared" si="317"/>
        <v>2407.8300000000004</v>
      </c>
      <c r="Q719" s="22">
        <f t="shared" si="317"/>
        <v>2407.8300000000004</v>
      </c>
      <c r="R719" s="22">
        <f t="shared" si="317"/>
        <v>0</v>
      </c>
      <c r="S719" s="23">
        <f t="shared" si="298"/>
        <v>97.60154033238753</v>
      </c>
      <c r="T719" s="6"/>
      <c r="U719" s="34"/>
      <c r="V719" s="9">
        <f t="shared" si="307"/>
        <v>6233</v>
      </c>
    </row>
    <row r="720" spans="1:22" ht="18.75" outlineLevel="3">
      <c r="A720" s="36"/>
      <c r="B720" s="3">
        <v>3741</v>
      </c>
      <c r="C720" s="4">
        <v>4878</v>
      </c>
      <c r="D720" s="5">
        <v>6121</v>
      </c>
      <c r="E720" s="5"/>
      <c r="F720" s="1">
        <v>5600</v>
      </c>
      <c r="G720" s="6" t="s">
        <v>719</v>
      </c>
      <c r="H720" s="11" t="s">
        <v>643</v>
      </c>
      <c r="I720" s="11">
        <v>2006</v>
      </c>
      <c r="J720" s="7">
        <v>54400</v>
      </c>
      <c r="K720" s="7">
        <v>279.9</v>
      </c>
      <c r="L720" s="7">
        <v>9600</v>
      </c>
      <c r="M720" s="8">
        <f>+N720+O720</f>
        <v>220</v>
      </c>
      <c r="N720" s="7">
        <v>220</v>
      </c>
      <c r="O720" s="7"/>
      <c r="P720" s="8">
        <f>+Q720+R720</f>
        <v>0</v>
      </c>
      <c r="Q720" s="7"/>
      <c r="R720" s="7"/>
      <c r="S720" s="20">
        <f t="shared" si="298"/>
        <v>0</v>
      </c>
      <c r="T720" s="6" t="s">
        <v>94</v>
      </c>
      <c r="U720" s="34" t="s">
        <v>736</v>
      </c>
      <c r="V720" s="9"/>
    </row>
    <row r="721" spans="1:22" ht="18.75" outlineLevel="2">
      <c r="A721" s="36"/>
      <c r="B721" s="3"/>
      <c r="C721" s="35" t="s">
        <v>480</v>
      </c>
      <c r="D721" s="5"/>
      <c r="E721" s="5"/>
      <c r="F721" s="1"/>
      <c r="G721" s="6"/>
      <c r="H721" s="11"/>
      <c r="I721" s="11"/>
      <c r="J721" s="22">
        <f>SUBTOTAL(9,J720:J720)</f>
        <v>54400</v>
      </c>
      <c r="K721" s="22">
        <f aca="true" t="shared" si="318" ref="K721:R721">SUBTOTAL(9,K720:K720)</f>
        <v>279.9</v>
      </c>
      <c r="L721" s="22">
        <f t="shared" si="318"/>
        <v>9600</v>
      </c>
      <c r="M721" s="22">
        <f t="shared" si="318"/>
        <v>220</v>
      </c>
      <c r="N721" s="22">
        <f t="shared" si="318"/>
        <v>220</v>
      </c>
      <c r="O721" s="22">
        <f t="shared" si="318"/>
        <v>0</v>
      </c>
      <c r="P721" s="22">
        <f t="shared" si="318"/>
        <v>0</v>
      </c>
      <c r="Q721" s="22">
        <f t="shared" si="318"/>
        <v>0</v>
      </c>
      <c r="R721" s="22">
        <f t="shared" si="318"/>
        <v>0</v>
      </c>
      <c r="S721" s="23">
        <f t="shared" si="298"/>
        <v>0</v>
      </c>
      <c r="T721" s="6"/>
      <c r="U721" s="34"/>
      <c r="V721" s="9">
        <f t="shared" si="307"/>
        <v>54180</v>
      </c>
    </row>
    <row r="722" spans="1:22" ht="18.75" outlineLevel="2">
      <c r="A722" s="36"/>
      <c r="B722" s="3">
        <v>3741</v>
      </c>
      <c r="C722" s="4">
        <v>4879</v>
      </c>
      <c r="D722" s="5">
        <v>6121</v>
      </c>
      <c r="E722" s="5"/>
      <c r="F722" s="1">
        <v>5600</v>
      </c>
      <c r="G722" s="6" t="s">
        <v>53</v>
      </c>
      <c r="H722" s="11">
        <v>2001</v>
      </c>
      <c r="I722" s="11">
        <v>2003</v>
      </c>
      <c r="J722" s="7">
        <v>2800</v>
      </c>
      <c r="K722" s="7"/>
      <c r="L722" s="7"/>
      <c r="M722" s="8">
        <f>+N722+O722</f>
        <v>9.92</v>
      </c>
      <c r="N722" s="7">
        <v>9.92</v>
      </c>
      <c r="O722" s="7"/>
      <c r="P722" s="8">
        <f>+Q722+R722</f>
        <v>9.9225</v>
      </c>
      <c r="Q722" s="7">
        <v>9.9225</v>
      </c>
      <c r="R722" s="7"/>
      <c r="S722" s="20">
        <f>IF(M722=0,0,(P722/M722*100))</f>
        <v>100.02520161290323</v>
      </c>
      <c r="T722" s="6" t="s">
        <v>94</v>
      </c>
      <c r="U722" s="34"/>
      <c r="V722" s="9"/>
    </row>
    <row r="723" spans="1:22" ht="18.75" outlineLevel="2">
      <c r="A723" s="36"/>
      <c r="B723" s="3"/>
      <c r="C723" s="4">
        <v>4879</v>
      </c>
      <c r="D723" s="5">
        <v>6126</v>
      </c>
      <c r="E723" s="5"/>
      <c r="F723" s="1">
        <v>5600</v>
      </c>
      <c r="G723" s="6" t="s">
        <v>53</v>
      </c>
      <c r="H723" s="11"/>
      <c r="I723" s="11"/>
      <c r="J723" s="7"/>
      <c r="K723" s="7"/>
      <c r="L723" s="7"/>
      <c r="M723" s="8">
        <f>+N723+O723</f>
        <v>90.08</v>
      </c>
      <c r="N723" s="7">
        <v>90.08</v>
      </c>
      <c r="O723" s="7"/>
      <c r="P723" s="8">
        <f>+Q723+R723</f>
        <v>0</v>
      </c>
      <c r="Q723" s="7"/>
      <c r="R723" s="7"/>
      <c r="S723" s="20">
        <f t="shared" si="298"/>
        <v>0</v>
      </c>
      <c r="T723" s="6"/>
      <c r="U723" s="34"/>
      <c r="V723" s="9"/>
    </row>
    <row r="724" spans="1:22" ht="18.75" outlineLevel="2">
      <c r="A724" s="36"/>
      <c r="B724" s="3"/>
      <c r="C724" s="35" t="s">
        <v>54</v>
      </c>
      <c r="D724" s="5"/>
      <c r="E724" s="5"/>
      <c r="F724" s="1"/>
      <c r="G724" s="6"/>
      <c r="H724" s="11"/>
      <c r="I724" s="11"/>
      <c r="J724" s="22">
        <f>SUBTOTAL(9,J722:J723)</f>
        <v>2800</v>
      </c>
      <c r="K724" s="22">
        <f aca="true" t="shared" si="319" ref="K724:R724">SUBTOTAL(9,K722:K723)</f>
        <v>0</v>
      </c>
      <c r="L724" s="22">
        <f t="shared" si="319"/>
        <v>0</v>
      </c>
      <c r="M724" s="22">
        <f t="shared" si="319"/>
        <v>100</v>
      </c>
      <c r="N724" s="22">
        <f t="shared" si="319"/>
        <v>100</v>
      </c>
      <c r="O724" s="22">
        <f t="shared" si="319"/>
        <v>0</v>
      </c>
      <c r="P724" s="22">
        <f t="shared" si="319"/>
        <v>9.9225</v>
      </c>
      <c r="Q724" s="22">
        <f t="shared" si="319"/>
        <v>9.9225</v>
      </c>
      <c r="R724" s="22">
        <f t="shared" si="319"/>
        <v>0</v>
      </c>
      <c r="S724" s="23">
        <f t="shared" si="298"/>
        <v>9.9225</v>
      </c>
      <c r="T724" s="6"/>
      <c r="U724" s="34"/>
      <c r="V724" s="9"/>
    </row>
    <row r="725" spans="1:22" ht="18.75" outlineLevel="3">
      <c r="A725" s="36"/>
      <c r="B725" s="3">
        <v>3741</v>
      </c>
      <c r="C725" s="4">
        <v>4880</v>
      </c>
      <c r="D725" s="5">
        <v>6126</v>
      </c>
      <c r="E725" s="5"/>
      <c r="F725" s="1">
        <v>5600</v>
      </c>
      <c r="G725" s="6" t="s">
        <v>720</v>
      </c>
      <c r="H725" s="11" t="s">
        <v>643</v>
      </c>
      <c r="I725" s="11">
        <v>2004</v>
      </c>
      <c r="J725" s="7">
        <v>2500</v>
      </c>
      <c r="K725" s="7"/>
      <c r="L725" s="7">
        <v>200</v>
      </c>
      <c r="M725" s="8">
        <f>+N725+O725</f>
        <v>200</v>
      </c>
      <c r="N725" s="7">
        <v>200</v>
      </c>
      <c r="O725" s="7"/>
      <c r="P725" s="8">
        <f>+Q725+R725</f>
        <v>0</v>
      </c>
      <c r="Q725" s="7"/>
      <c r="R725" s="7"/>
      <c r="S725" s="20">
        <f t="shared" si="298"/>
        <v>0</v>
      </c>
      <c r="T725" s="6" t="s">
        <v>94</v>
      </c>
      <c r="U725" s="34" t="s">
        <v>736</v>
      </c>
      <c r="V725" s="9"/>
    </row>
    <row r="726" spans="1:22" ht="18.75" outlineLevel="2">
      <c r="A726" s="36"/>
      <c r="B726" s="3"/>
      <c r="C726" s="35" t="s">
        <v>481</v>
      </c>
      <c r="D726" s="5"/>
      <c r="E726" s="5"/>
      <c r="F726" s="1"/>
      <c r="G726" s="6"/>
      <c r="H726" s="11"/>
      <c r="I726" s="11"/>
      <c r="J726" s="22">
        <f>SUBTOTAL(9,J725:J725)</f>
        <v>2500</v>
      </c>
      <c r="K726" s="22">
        <f aca="true" t="shared" si="320" ref="K726:R726">SUBTOTAL(9,K725:K725)</f>
        <v>0</v>
      </c>
      <c r="L726" s="22">
        <f t="shared" si="320"/>
        <v>200</v>
      </c>
      <c r="M726" s="22">
        <f t="shared" si="320"/>
        <v>200</v>
      </c>
      <c r="N726" s="22">
        <f t="shared" si="320"/>
        <v>200</v>
      </c>
      <c r="O726" s="22">
        <f t="shared" si="320"/>
        <v>0</v>
      </c>
      <c r="P726" s="22">
        <f t="shared" si="320"/>
        <v>0</v>
      </c>
      <c r="Q726" s="22">
        <f t="shared" si="320"/>
        <v>0</v>
      </c>
      <c r="R726" s="22">
        <f t="shared" si="320"/>
        <v>0</v>
      </c>
      <c r="S726" s="23">
        <f t="shared" si="298"/>
        <v>0</v>
      </c>
      <c r="T726" s="6"/>
      <c r="U726" s="34"/>
      <c r="V726" s="9">
        <f t="shared" si="307"/>
        <v>2300</v>
      </c>
    </row>
    <row r="727" spans="1:22" ht="18.75" outlineLevel="3">
      <c r="A727" s="36"/>
      <c r="B727" s="3">
        <v>3741</v>
      </c>
      <c r="C727" s="4">
        <v>4881</v>
      </c>
      <c r="D727" s="5">
        <v>6121</v>
      </c>
      <c r="E727" s="5"/>
      <c r="F727" s="1">
        <v>5600</v>
      </c>
      <c r="G727" s="6" t="s">
        <v>721</v>
      </c>
      <c r="H727" s="11" t="s">
        <v>643</v>
      </c>
      <c r="I727" s="11">
        <v>2002</v>
      </c>
      <c r="J727" s="7">
        <v>24510</v>
      </c>
      <c r="K727" s="7">
        <v>19991.9</v>
      </c>
      <c r="L727" s="7">
        <v>2510</v>
      </c>
      <c r="M727" s="8">
        <f>+N727+O727</f>
        <v>4518</v>
      </c>
      <c r="N727" s="7">
        <v>4518</v>
      </c>
      <c r="O727" s="7"/>
      <c r="P727" s="8">
        <f>+Q727+R727</f>
        <v>2457.22</v>
      </c>
      <c r="Q727" s="7">
        <v>2457.22</v>
      </c>
      <c r="R727" s="7"/>
      <c r="S727" s="20">
        <f t="shared" si="298"/>
        <v>54.38733953076582</v>
      </c>
      <c r="T727" s="6" t="s">
        <v>94</v>
      </c>
      <c r="U727" s="34" t="s">
        <v>736</v>
      </c>
      <c r="V727" s="9"/>
    </row>
    <row r="728" spans="1:22" ht="18.75" outlineLevel="2">
      <c r="A728" s="36"/>
      <c r="B728" s="3"/>
      <c r="C728" s="35" t="s">
        <v>482</v>
      </c>
      <c r="D728" s="5"/>
      <c r="E728" s="5"/>
      <c r="F728" s="1"/>
      <c r="G728" s="6"/>
      <c r="H728" s="11"/>
      <c r="I728" s="11"/>
      <c r="J728" s="22">
        <f>SUBTOTAL(9,J727:J727)</f>
        <v>24510</v>
      </c>
      <c r="K728" s="22">
        <f aca="true" t="shared" si="321" ref="K728:R728">SUBTOTAL(9,K727:K727)</f>
        <v>19991.9</v>
      </c>
      <c r="L728" s="22">
        <f t="shared" si="321"/>
        <v>2510</v>
      </c>
      <c r="M728" s="22">
        <f t="shared" si="321"/>
        <v>4518</v>
      </c>
      <c r="N728" s="22">
        <f t="shared" si="321"/>
        <v>4518</v>
      </c>
      <c r="O728" s="22">
        <f t="shared" si="321"/>
        <v>0</v>
      </c>
      <c r="P728" s="22">
        <f t="shared" si="321"/>
        <v>2457.22</v>
      </c>
      <c r="Q728" s="22">
        <f t="shared" si="321"/>
        <v>2457.22</v>
      </c>
      <c r="R728" s="22">
        <f t="shared" si="321"/>
        <v>0</v>
      </c>
      <c r="S728" s="23">
        <f t="shared" si="298"/>
        <v>54.38733953076582</v>
      </c>
      <c r="T728" s="6"/>
      <c r="U728" s="34"/>
      <c r="V728" s="9">
        <f t="shared" si="307"/>
        <v>19992</v>
      </c>
    </row>
    <row r="729" spans="1:22" ht="18.75" outlineLevel="2">
      <c r="A729" s="36"/>
      <c r="B729" s="3">
        <v>3741</v>
      </c>
      <c r="C729" s="4">
        <v>4896</v>
      </c>
      <c r="D729" s="5">
        <v>6121</v>
      </c>
      <c r="E729" s="5"/>
      <c r="F729" s="1">
        <v>5600</v>
      </c>
      <c r="G729" s="6" t="s">
        <v>245</v>
      </c>
      <c r="H729" s="11">
        <v>2002</v>
      </c>
      <c r="I729" s="11">
        <v>2002</v>
      </c>
      <c r="J729" s="7">
        <v>9600</v>
      </c>
      <c r="K729" s="7"/>
      <c r="L729" s="7"/>
      <c r="M729" s="8">
        <f>+N729+O729</f>
        <v>9495.6</v>
      </c>
      <c r="N729" s="7">
        <v>9495.6</v>
      </c>
      <c r="O729" s="7"/>
      <c r="P729" s="8">
        <f>+Q729+R729</f>
        <v>710.525</v>
      </c>
      <c r="Q729" s="7">
        <v>710.525</v>
      </c>
      <c r="R729" s="7"/>
      <c r="S729" s="20">
        <f t="shared" si="298"/>
        <v>7.482676186865494</v>
      </c>
      <c r="T729" s="6" t="s">
        <v>94</v>
      </c>
      <c r="U729" s="34"/>
      <c r="V729" s="9"/>
    </row>
    <row r="730" spans="1:22" ht="18.75" outlineLevel="2">
      <c r="A730" s="36"/>
      <c r="B730" s="3"/>
      <c r="C730" s="4">
        <v>4896</v>
      </c>
      <c r="D730" s="5">
        <v>6126</v>
      </c>
      <c r="E730" s="5"/>
      <c r="F730" s="1">
        <v>5600</v>
      </c>
      <c r="G730" s="6" t="s">
        <v>245</v>
      </c>
      <c r="H730" s="11"/>
      <c r="I730" s="11"/>
      <c r="J730" s="7"/>
      <c r="K730" s="7"/>
      <c r="L730" s="7"/>
      <c r="M730" s="8">
        <f>+N730+O730</f>
        <v>104.4</v>
      </c>
      <c r="N730" s="7">
        <v>104.4</v>
      </c>
      <c r="O730" s="7"/>
      <c r="P730" s="8">
        <f>+Q730+R730</f>
        <v>88.2</v>
      </c>
      <c r="Q730" s="7">
        <v>88.2</v>
      </c>
      <c r="R730" s="7"/>
      <c r="S730" s="20">
        <f>IF(M730=0,0,(P730/M730*100))</f>
        <v>84.48275862068965</v>
      </c>
      <c r="T730" s="6"/>
      <c r="U730" s="34"/>
      <c r="V730" s="9"/>
    </row>
    <row r="731" spans="1:22" ht="18.75" outlineLevel="2">
      <c r="A731" s="36"/>
      <c r="B731" s="3"/>
      <c r="C731" s="35" t="s">
        <v>246</v>
      </c>
      <c r="D731" s="5"/>
      <c r="E731" s="5"/>
      <c r="F731" s="1"/>
      <c r="G731" s="6"/>
      <c r="H731" s="11"/>
      <c r="I731" s="11"/>
      <c r="J731" s="22">
        <f>SUBTOTAL(9,J729:J730)</f>
        <v>9600</v>
      </c>
      <c r="K731" s="22">
        <f aca="true" t="shared" si="322" ref="K731:R731">SUBTOTAL(9,K729:K730)</f>
        <v>0</v>
      </c>
      <c r="L731" s="22">
        <f t="shared" si="322"/>
        <v>0</v>
      </c>
      <c r="M731" s="22">
        <f t="shared" si="322"/>
        <v>9600</v>
      </c>
      <c r="N731" s="22">
        <f t="shared" si="322"/>
        <v>9600</v>
      </c>
      <c r="O731" s="22">
        <f t="shared" si="322"/>
        <v>0</v>
      </c>
      <c r="P731" s="22">
        <f t="shared" si="322"/>
        <v>798.725</v>
      </c>
      <c r="Q731" s="22">
        <f t="shared" si="322"/>
        <v>798.725</v>
      </c>
      <c r="R731" s="22">
        <f t="shared" si="322"/>
        <v>0</v>
      </c>
      <c r="S731" s="23">
        <f>IF(M731=0,0,(P731/M731*100))</f>
        <v>8.320052083333334</v>
      </c>
      <c r="T731" s="6"/>
      <c r="U731" s="34"/>
      <c r="V731" s="9">
        <f t="shared" si="307"/>
        <v>0</v>
      </c>
    </row>
    <row r="732" spans="1:22" ht="18.75" outlineLevel="1">
      <c r="A732" s="26"/>
      <c r="B732" s="42" t="s">
        <v>30</v>
      </c>
      <c r="C732" s="4"/>
      <c r="D732" s="13"/>
      <c r="E732" s="13"/>
      <c r="F732" s="1"/>
      <c r="G732" s="15"/>
      <c r="H732" s="24"/>
      <c r="I732" s="24"/>
      <c r="J732" s="22">
        <f>SUBTOTAL(9,J715:J730)</f>
        <v>108600</v>
      </c>
      <c r="K732" s="22">
        <f aca="true" t="shared" si="323" ref="K732:R732">SUBTOTAL(9,K715:K730)</f>
        <v>20804.800000000003</v>
      </c>
      <c r="L732" s="22">
        <f t="shared" si="323"/>
        <v>20602</v>
      </c>
      <c r="M732" s="22">
        <f t="shared" si="323"/>
        <v>23195</v>
      </c>
      <c r="N732" s="22">
        <f t="shared" si="323"/>
        <v>23195</v>
      </c>
      <c r="O732" s="22">
        <f t="shared" si="323"/>
        <v>0</v>
      </c>
      <c r="P732" s="22">
        <f t="shared" si="323"/>
        <v>11763.189500000002</v>
      </c>
      <c r="Q732" s="22">
        <f t="shared" si="323"/>
        <v>11763.189500000002</v>
      </c>
      <c r="R732" s="22">
        <f t="shared" si="323"/>
        <v>0</v>
      </c>
      <c r="S732" s="23">
        <f t="shared" si="298"/>
        <v>50.71433283035138</v>
      </c>
      <c r="T732" s="15"/>
      <c r="U732" s="34"/>
      <c r="V732" s="9">
        <f t="shared" si="307"/>
        <v>85405</v>
      </c>
    </row>
    <row r="733" spans="1:22" ht="18.75" outlineLevel="3">
      <c r="A733" s="36"/>
      <c r="B733" s="3">
        <v>3742</v>
      </c>
      <c r="C733" s="4">
        <v>4882</v>
      </c>
      <c r="D733" s="5">
        <v>6121</v>
      </c>
      <c r="E733" s="5"/>
      <c r="F733" s="1">
        <v>5600</v>
      </c>
      <c r="G733" s="6" t="s">
        <v>483</v>
      </c>
      <c r="H733" s="11" t="s">
        <v>643</v>
      </c>
      <c r="I733" s="11">
        <v>2003</v>
      </c>
      <c r="J733" s="7">
        <v>2000</v>
      </c>
      <c r="K733" s="7">
        <v>80</v>
      </c>
      <c r="L733" s="7">
        <v>900</v>
      </c>
      <c r="M733" s="8">
        <f>+N733+O733</f>
        <v>840.1</v>
      </c>
      <c r="N733" s="7">
        <v>840.1</v>
      </c>
      <c r="O733" s="7"/>
      <c r="P733" s="8">
        <f>+Q733+R733</f>
        <v>1.5</v>
      </c>
      <c r="Q733" s="7">
        <v>1.5</v>
      </c>
      <c r="R733" s="7"/>
      <c r="S733" s="20">
        <f t="shared" si="298"/>
        <v>0.17855017259850017</v>
      </c>
      <c r="T733" s="6" t="s">
        <v>94</v>
      </c>
      <c r="U733" s="34" t="s">
        <v>736</v>
      </c>
      <c r="V733" s="9"/>
    </row>
    <row r="734" spans="1:22" ht="18.75" outlineLevel="3">
      <c r="A734" s="36"/>
      <c r="B734" s="3"/>
      <c r="C734" s="4">
        <v>4882</v>
      </c>
      <c r="D734" s="5">
        <v>6126</v>
      </c>
      <c r="E734" s="5"/>
      <c r="F734" s="1">
        <v>5600</v>
      </c>
      <c r="G734" s="6" t="s">
        <v>483</v>
      </c>
      <c r="H734" s="11"/>
      <c r="I734" s="11"/>
      <c r="J734" s="7"/>
      <c r="K734" s="7"/>
      <c r="L734" s="7"/>
      <c r="M734" s="8">
        <f>+N734+O734</f>
        <v>94.5</v>
      </c>
      <c r="N734" s="7">
        <v>94.5</v>
      </c>
      <c r="O734" s="7"/>
      <c r="P734" s="8">
        <f>+Q734+R734</f>
        <v>94.5</v>
      </c>
      <c r="Q734" s="7">
        <v>94.5</v>
      </c>
      <c r="R734" s="7"/>
      <c r="S734" s="20">
        <f t="shared" si="298"/>
        <v>100</v>
      </c>
      <c r="T734" s="6"/>
      <c r="U734" s="34"/>
      <c r="V734" s="9"/>
    </row>
    <row r="735" spans="1:22" ht="18.75" outlineLevel="3">
      <c r="A735" s="36"/>
      <c r="B735" s="3"/>
      <c r="C735" s="4">
        <v>4882</v>
      </c>
      <c r="D735" s="5">
        <v>6130</v>
      </c>
      <c r="E735" s="5"/>
      <c r="F735" s="1">
        <v>5600</v>
      </c>
      <c r="G735" s="6" t="s">
        <v>483</v>
      </c>
      <c r="H735" s="11"/>
      <c r="I735" s="11"/>
      <c r="J735" s="7"/>
      <c r="K735" s="7"/>
      <c r="L735" s="7"/>
      <c r="M735" s="8">
        <f>+N735+O735</f>
        <v>785.4</v>
      </c>
      <c r="N735" s="7">
        <v>785.4</v>
      </c>
      <c r="O735" s="7"/>
      <c r="P735" s="8">
        <f>+Q735+R735</f>
        <v>785.4</v>
      </c>
      <c r="Q735" s="7">
        <v>785.4</v>
      </c>
      <c r="R735" s="7"/>
      <c r="S735" s="20">
        <f t="shared" si="298"/>
        <v>100</v>
      </c>
      <c r="T735" s="6"/>
      <c r="U735" s="34"/>
      <c r="V735" s="9"/>
    </row>
    <row r="736" spans="1:22" ht="18.75" outlineLevel="2">
      <c r="A736" s="36"/>
      <c r="B736" s="3"/>
      <c r="C736" s="35" t="s">
        <v>484</v>
      </c>
      <c r="D736" s="5"/>
      <c r="E736" s="5"/>
      <c r="F736" s="1"/>
      <c r="G736" s="6"/>
      <c r="H736" s="11"/>
      <c r="I736" s="11"/>
      <c r="J736" s="22">
        <f>SUBTOTAL(9,J733:J735)</f>
        <v>2000</v>
      </c>
      <c r="K736" s="22">
        <f aca="true" t="shared" si="324" ref="K736:R736">SUBTOTAL(9,K733:K735)</f>
        <v>80</v>
      </c>
      <c r="L736" s="22">
        <f t="shared" si="324"/>
        <v>900</v>
      </c>
      <c r="M736" s="22">
        <f t="shared" si="324"/>
        <v>1720</v>
      </c>
      <c r="N736" s="22">
        <f t="shared" si="324"/>
        <v>1720</v>
      </c>
      <c r="O736" s="22">
        <f t="shared" si="324"/>
        <v>0</v>
      </c>
      <c r="P736" s="22">
        <f t="shared" si="324"/>
        <v>881.4</v>
      </c>
      <c r="Q736" s="22">
        <f t="shared" si="324"/>
        <v>881.4</v>
      </c>
      <c r="R736" s="22">
        <f t="shared" si="324"/>
        <v>0</v>
      </c>
      <c r="S736" s="23">
        <f t="shared" si="298"/>
        <v>51.24418604651163</v>
      </c>
      <c r="T736" s="6"/>
      <c r="U736" s="34"/>
      <c r="V736" s="9">
        <f t="shared" si="307"/>
        <v>280</v>
      </c>
    </row>
    <row r="737" spans="1:22" ht="18.75" outlineLevel="1">
      <c r="A737" s="36"/>
      <c r="B737" s="42" t="s">
        <v>31</v>
      </c>
      <c r="C737" s="4"/>
      <c r="D737" s="5"/>
      <c r="E737" s="5"/>
      <c r="F737" s="1"/>
      <c r="G737" s="6"/>
      <c r="H737" s="11"/>
      <c r="I737" s="11"/>
      <c r="J737" s="22">
        <f>SUBTOTAL(9,J733:J735)</f>
        <v>2000</v>
      </c>
      <c r="K737" s="22">
        <f aca="true" t="shared" si="325" ref="K737:R737">SUBTOTAL(9,K733:K735)</f>
        <v>80</v>
      </c>
      <c r="L737" s="22">
        <f t="shared" si="325"/>
        <v>900</v>
      </c>
      <c r="M737" s="22">
        <f t="shared" si="325"/>
        <v>1720</v>
      </c>
      <c r="N737" s="22">
        <f t="shared" si="325"/>
        <v>1720</v>
      </c>
      <c r="O737" s="22">
        <f t="shared" si="325"/>
        <v>0</v>
      </c>
      <c r="P737" s="22">
        <f t="shared" si="325"/>
        <v>881.4</v>
      </c>
      <c r="Q737" s="22">
        <f t="shared" si="325"/>
        <v>881.4</v>
      </c>
      <c r="R737" s="22">
        <f t="shared" si="325"/>
        <v>0</v>
      </c>
      <c r="S737" s="23">
        <f t="shared" si="298"/>
        <v>51.24418604651163</v>
      </c>
      <c r="T737" s="6"/>
      <c r="U737" s="34"/>
      <c r="V737" s="9">
        <f t="shared" si="307"/>
        <v>280</v>
      </c>
    </row>
    <row r="738" spans="1:22" ht="18.75" outlineLevel="3">
      <c r="A738" s="36"/>
      <c r="B738" s="3">
        <v>3745</v>
      </c>
      <c r="C738" s="4">
        <v>3001910500</v>
      </c>
      <c r="D738" s="13">
        <v>6351</v>
      </c>
      <c r="E738" s="13"/>
      <c r="F738" s="1">
        <v>5100</v>
      </c>
      <c r="G738" s="6" t="s">
        <v>68</v>
      </c>
      <c r="H738" s="24">
        <v>2002</v>
      </c>
      <c r="I738" s="24">
        <v>2002</v>
      </c>
      <c r="J738" s="7">
        <v>4600</v>
      </c>
      <c r="K738" s="16"/>
      <c r="L738" s="14">
        <v>4600</v>
      </c>
      <c r="M738" s="8">
        <f>+N738+O738</f>
        <v>4600</v>
      </c>
      <c r="N738" s="14">
        <v>4600</v>
      </c>
      <c r="O738" s="8"/>
      <c r="P738" s="8">
        <f>+Q738+R738</f>
        <v>4600</v>
      </c>
      <c r="Q738" s="8">
        <v>4600</v>
      </c>
      <c r="R738" s="8"/>
      <c r="S738" s="20">
        <f t="shared" si="298"/>
        <v>100</v>
      </c>
      <c r="T738" s="15" t="s">
        <v>117</v>
      </c>
      <c r="U738" s="34"/>
      <c r="V738" s="9"/>
    </row>
    <row r="739" spans="1:22" ht="18.75" outlineLevel="2">
      <c r="A739" s="36"/>
      <c r="B739" s="3"/>
      <c r="C739" s="35" t="s">
        <v>69</v>
      </c>
      <c r="D739" s="13"/>
      <c r="E739" s="13"/>
      <c r="F739" s="1"/>
      <c r="G739" s="17"/>
      <c r="H739" s="24"/>
      <c r="I739" s="24"/>
      <c r="J739" s="22">
        <f>SUBTOTAL(9,J738:J738)</f>
        <v>4600</v>
      </c>
      <c r="K739" s="22">
        <f aca="true" t="shared" si="326" ref="K739:R739">SUBTOTAL(9,K738:K738)</f>
        <v>0</v>
      </c>
      <c r="L739" s="22">
        <f t="shared" si="326"/>
        <v>4600</v>
      </c>
      <c r="M739" s="22">
        <f t="shared" si="326"/>
        <v>4600</v>
      </c>
      <c r="N739" s="22">
        <f t="shared" si="326"/>
        <v>4600</v>
      </c>
      <c r="O739" s="22">
        <f t="shared" si="326"/>
        <v>0</v>
      </c>
      <c r="P739" s="22">
        <f t="shared" si="326"/>
        <v>4600</v>
      </c>
      <c r="Q739" s="22">
        <f t="shared" si="326"/>
        <v>4600</v>
      </c>
      <c r="R739" s="22">
        <f t="shared" si="326"/>
        <v>0</v>
      </c>
      <c r="S739" s="23">
        <f t="shared" si="298"/>
        <v>100</v>
      </c>
      <c r="T739" s="15"/>
      <c r="U739" s="34"/>
      <c r="V739" s="9">
        <f t="shared" si="307"/>
        <v>0</v>
      </c>
    </row>
    <row r="740" spans="1:22" ht="18.75" outlineLevel="3">
      <c r="A740" s="36"/>
      <c r="B740" s="3">
        <v>3745</v>
      </c>
      <c r="C740" s="4">
        <v>4855</v>
      </c>
      <c r="D740" s="5">
        <v>6351</v>
      </c>
      <c r="E740" s="5"/>
      <c r="F740" s="1">
        <v>5600</v>
      </c>
      <c r="G740" s="6" t="s">
        <v>722</v>
      </c>
      <c r="H740" s="11" t="s">
        <v>645</v>
      </c>
      <c r="I740" s="11">
        <v>2004</v>
      </c>
      <c r="J740" s="7">
        <v>35000</v>
      </c>
      <c r="K740" s="7">
        <v>20800</v>
      </c>
      <c r="L740" s="7">
        <v>14200</v>
      </c>
      <c r="M740" s="8">
        <f>+N740+O740</f>
        <v>0</v>
      </c>
      <c r="N740" s="7"/>
      <c r="O740" s="7"/>
      <c r="P740" s="8">
        <f>+Q740+R740</f>
        <v>0</v>
      </c>
      <c r="Q740" s="7"/>
      <c r="R740" s="7"/>
      <c r="S740" s="20">
        <f t="shared" si="298"/>
        <v>0</v>
      </c>
      <c r="T740" s="6" t="s">
        <v>117</v>
      </c>
      <c r="U740" s="34" t="s">
        <v>736</v>
      </c>
      <c r="V740" s="9"/>
    </row>
    <row r="741" spans="1:22" ht="18.75" outlineLevel="2">
      <c r="A741" s="36"/>
      <c r="B741" s="3"/>
      <c r="C741" s="35" t="s">
        <v>485</v>
      </c>
      <c r="D741" s="5"/>
      <c r="E741" s="5"/>
      <c r="F741" s="1"/>
      <c r="G741" s="6"/>
      <c r="H741" s="11"/>
      <c r="I741" s="11"/>
      <c r="J741" s="22">
        <f>SUBTOTAL(9,J740:J740)</f>
        <v>35000</v>
      </c>
      <c r="K741" s="22">
        <f aca="true" t="shared" si="327" ref="K741:R741">SUBTOTAL(9,K740:K740)</f>
        <v>20800</v>
      </c>
      <c r="L741" s="22">
        <f t="shared" si="327"/>
        <v>14200</v>
      </c>
      <c r="M741" s="22">
        <f t="shared" si="327"/>
        <v>0</v>
      </c>
      <c r="N741" s="22">
        <f t="shared" si="327"/>
        <v>0</v>
      </c>
      <c r="O741" s="22">
        <f t="shared" si="327"/>
        <v>0</v>
      </c>
      <c r="P741" s="22">
        <f t="shared" si="327"/>
        <v>0</v>
      </c>
      <c r="Q741" s="22">
        <f t="shared" si="327"/>
        <v>0</v>
      </c>
      <c r="R741" s="22">
        <f t="shared" si="327"/>
        <v>0</v>
      </c>
      <c r="S741" s="23">
        <f t="shared" si="298"/>
        <v>0</v>
      </c>
      <c r="T741" s="6"/>
      <c r="U741" s="34"/>
      <c r="V741" s="9">
        <f t="shared" si="307"/>
        <v>35000</v>
      </c>
    </row>
    <row r="742" spans="1:22" ht="18.75" outlineLevel="3">
      <c r="A742" s="36"/>
      <c r="B742" s="3">
        <v>3745</v>
      </c>
      <c r="C742" s="4">
        <v>4856</v>
      </c>
      <c r="D742" s="5">
        <v>6351</v>
      </c>
      <c r="E742" s="5"/>
      <c r="F742" s="1">
        <v>5600</v>
      </c>
      <c r="G742" s="6" t="s">
        <v>723</v>
      </c>
      <c r="H742" s="11" t="s">
        <v>645</v>
      </c>
      <c r="I742" s="11" t="s">
        <v>642</v>
      </c>
      <c r="J742" s="7">
        <v>25000</v>
      </c>
      <c r="K742" s="7">
        <v>15000</v>
      </c>
      <c r="L742" s="7">
        <v>10000</v>
      </c>
      <c r="M742" s="8">
        <f>+N742+O742</f>
        <v>10000</v>
      </c>
      <c r="N742" s="7">
        <v>10000</v>
      </c>
      <c r="O742" s="7"/>
      <c r="P742" s="8">
        <f>+Q742+R742</f>
        <v>10000</v>
      </c>
      <c r="Q742" s="7">
        <v>10000</v>
      </c>
      <c r="R742" s="7"/>
      <c r="S742" s="20">
        <f t="shared" si="298"/>
        <v>100</v>
      </c>
      <c r="T742" s="6" t="s">
        <v>117</v>
      </c>
      <c r="U742" s="34" t="s">
        <v>736</v>
      </c>
      <c r="V742" s="9"/>
    </row>
    <row r="743" spans="1:22" ht="18.75" outlineLevel="2">
      <c r="A743" s="36"/>
      <c r="B743" s="3"/>
      <c r="C743" s="35" t="s">
        <v>486</v>
      </c>
      <c r="D743" s="5"/>
      <c r="E743" s="5"/>
      <c r="F743" s="1"/>
      <c r="G743" s="6"/>
      <c r="H743" s="11"/>
      <c r="I743" s="11"/>
      <c r="J743" s="22">
        <f>SUBTOTAL(9,J742:J742)</f>
        <v>25000</v>
      </c>
      <c r="K743" s="22">
        <f aca="true" t="shared" si="328" ref="K743:R743">SUBTOTAL(9,K742:K742)</f>
        <v>15000</v>
      </c>
      <c r="L743" s="22">
        <f t="shared" si="328"/>
        <v>10000</v>
      </c>
      <c r="M743" s="22">
        <f t="shared" si="328"/>
        <v>10000</v>
      </c>
      <c r="N743" s="22">
        <f t="shared" si="328"/>
        <v>10000</v>
      </c>
      <c r="O743" s="22">
        <f t="shared" si="328"/>
        <v>0</v>
      </c>
      <c r="P743" s="22">
        <f t="shared" si="328"/>
        <v>10000</v>
      </c>
      <c r="Q743" s="22">
        <f t="shared" si="328"/>
        <v>10000</v>
      </c>
      <c r="R743" s="22">
        <f t="shared" si="328"/>
        <v>0</v>
      </c>
      <c r="S743" s="23">
        <f t="shared" si="298"/>
        <v>100</v>
      </c>
      <c r="T743" s="6"/>
      <c r="U743" s="34"/>
      <c r="V743" s="9">
        <f t="shared" si="307"/>
        <v>15000</v>
      </c>
    </row>
    <row r="744" spans="1:22" ht="18.75" outlineLevel="3">
      <c r="A744" s="36"/>
      <c r="B744" s="3">
        <v>3745</v>
      </c>
      <c r="C744" s="4">
        <v>4883</v>
      </c>
      <c r="D744" s="5">
        <v>6121</v>
      </c>
      <c r="E744" s="5"/>
      <c r="F744" s="1">
        <v>5600</v>
      </c>
      <c r="G744" s="6" t="s">
        <v>724</v>
      </c>
      <c r="H744" s="11" t="s">
        <v>643</v>
      </c>
      <c r="I744" s="11" t="s">
        <v>654</v>
      </c>
      <c r="J744" s="7">
        <v>20000</v>
      </c>
      <c r="K744" s="7">
        <v>5000</v>
      </c>
      <c r="L744" s="7">
        <v>5000</v>
      </c>
      <c r="M744" s="8">
        <f>+N744+O744</f>
        <v>5000</v>
      </c>
      <c r="N744" s="7"/>
      <c r="O744" s="7">
        <v>5000</v>
      </c>
      <c r="P744" s="8">
        <f>+Q744+R744</f>
        <v>5000</v>
      </c>
      <c r="Q744" s="7"/>
      <c r="R744" s="7">
        <v>5000</v>
      </c>
      <c r="S744" s="20">
        <f t="shared" si="298"/>
        <v>100</v>
      </c>
      <c r="T744" s="6" t="s">
        <v>99</v>
      </c>
      <c r="U744" s="34" t="s">
        <v>736</v>
      </c>
      <c r="V744" s="9"/>
    </row>
    <row r="745" spans="1:22" ht="18.75" outlineLevel="2">
      <c r="A745" s="36"/>
      <c r="B745" s="3"/>
      <c r="C745" s="35" t="s">
        <v>487</v>
      </c>
      <c r="D745" s="5"/>
      <c r="E745" s="5"/>
      <c r="F745" s="1"/>
      <c r="G745" s="6"/>
      <c r="H745" s="11"/>
      <c r="I745" s="11"/>
      <c r="J745" s="22">
        <f>SUBTOTAL(9,J744:J744)</f>
        <v>20000</v>
      </c>
      <c r="K745" s="22">
        <f aca="true" t="shared" si="329" ref="K745:Q745">SUBTOTAL(9,K744:K744)</f>
        <v>5000</v>
      </c>
      <c r="L745" s="22">
        <f t="shared" si="329"/>
        <v>5000</v>
      </c>
      <c r="M745" s="22">
        <f t="shared" si="329"/>
        <v>5000</v>
      </c>
      <c r="N745" s="22">
        <f t="shared" si="329"/>
        <v>0</v>
      </c>
      <c r="O745" s="22">
        <f t="shared" si="329"/>
        <v>5000</v>
      </c>
      <c r="P745" s="22">
        <f t="shared" si="329"/>
        <v>5000</v>
      </c>
      <c r="Q745" s="22">
        <f t="shared" si="329"/>
        <v>0</v>
      </c>
      <c r="R745" s="22">
        <f>SUBTOTAL(9,R744:R744)</f>
        <v>5000</v>
      </c>
      <c r="S745" s="23">
        <f t="shared" si="298"/>
        <v>100</v>
      </c>
      <c r="T745" s="6"/>
      <c r="U745" s="34"/>
      <c r="V745" s="9">
        <f t="shared" si="307"/>
        <v>15000</v>
      </c>
    </row>
    <row r="746" spans="1:22" ht="18.75" outlineLevel="3">
      <c r="A746" s="36"/>
      <c r="B746" s="3">
        <v>3745</v>
      </c>
      <c r="C746" s="4">
        <v>4887</v>
      </c>
      <c r="D746" s="5">
        <v>6351</v>
      </c>
      <c r="E746" s="5"/>
      <c r="F746" s="1">
        <v>5600</v>
      </c>
      <c r="G746" s="6" t="s">
        <v>445</v>
      </c>
      <c r="H746" s="11">
        <v>2002</v>
      </c>
      <c r="I746" s="11">
        <v>2004</v>
      </c>
      <c r="J746" s="7">
        <v>16852</v>
      </c>
      <c r="K746" s="7"/>
      <c r="L746" s="7">
        <v>1000</v>
      </c>
      <c r="M746" s="8">
        <f>+N746+O746</f>
        <v>5000</v>
      </c>
      <c r="N746" s="7">
        <f>1000+4000</f>
        <v>5000</v>
      </c>
      <c r="O746" s="7"/>
      <c r="P746" s="8">
        <f>+Q746+R746</f>
        <v>5000</v>
      </c>
      <c r="Q746" s="7">
        <v>5000</v>
      </c>
      <c r="R746" s="7"/>
      <c r="S746" s="20">
        <f t="shared" si="298"/>
        <v>100</v>
      </c>
      <c r="T746" s="15" t="s">
        <v>117</v>
      </c>
      <c r="U746" s="34" t="s">
        <v>736</v>
      </c>
      <c r="V746" s="9"/>
    </row>
    <row r="747" spans="1:22" ht="18.75" outlineLevel="2">
      <c r="A747" s="36"/>
      <c r="B747" s="3"/>
      <c r="C747" s="35" t="s">
        <v>488</v>
      </c>
      <c r="D747" s="5"/>
      <c r="E747" s="5"/>
      <c r="F747" s="1"/>
      <c r="G747" s="6"/>
      <c r="H747" s="11"/>
      <c r="I747" s="11"/>
      <c r="J747" s="22">
        <f>SUBTOTAL(9,J746:J746)</f>
        <v>16852</v>
      </c>
      <c r="K747" s="22">
        <f aca="true" t="shared" si="330" ref="K747:R747">SUBTOTAL(9,K746:K746)</f>
        <v>0</v>
      </c>
      <c r="L747" s="22">
        <f t="shared" si="330"/>
        <v>1000</v>
      </c>
      <c r="M747" s="22">
        <f t="shared" si="330"/>
        <v>5000</v>
      </c>
      <c r="N747" s="22">
        <f t="shared" si="330"/>
        <v>5000</v>
      </c>
      <c r="O747" s="22">
        <f t="shared" si="330"/>
        <v>0</v>
      </c>
      <c r="P747" s="22">
        <f t="shared" si="330"/>
        <v>5000</v>
      </c>
      <c r="Q747" s="22">
        <f t="shared" si="330"/>
        <v>5000</v>
      </c>
      <c r="R747" s="22">
        <f t="shared" si="330"/>
        <v>0</v>
      </c>
      <c r="S747" s="23">
        <f t="shared" si="298"/>
        <v>100</v>
      </c>
      <c r="T747" s="15"/>
      <c r="U747" s="34"/>
      <c r="V747" s="9">
        <f t="shared" si="307"/>
        <v>11852</v>
      </c>
    </row>
    <row r="748" spans="1:22" ht="18.75" outlineLevel="3">
      <c r="A748" s="36"/>
      <c r="B748" s="3">
        <v>3745</v>
      </c>
      <c r="C748" s="4">
        <v>4889</v>
      </c>
      <c r="D748" s="5">
        <v>6351</v>
      </c>
      <c r="E748" s="5"/>
      <c r="F748" s="1">
        <v>5600</v>
      </c>
      <c r="G748" s="6" t="s">
        <v>235</v>
      </c>
      <c r="H748" s="11">
        <v>2002</v>
      </c>
      <c r="I748" s="11">
        <v>2006</v>
      </c>
      <c r="J748" s="7">
        <v>132950</v>
      </c>
      <c r="K748" s="7"/>
      <c r="L748" s="7"/>
      <c r="M748" s="8">
        <f>+N748+O748</f>
        <v>6000</v>
      </c>
      <c r="N748" s="7">
        <v>6000</v>
      </c>
      <c r="O748" s="7"/>
      <c r="P748" s="8">
        <f>+Q748+R748</f>
        <v>6000</v>
      </c>
      <c r="Q748" s="7">
        <v>6000</v>
      </c>
      <c r="R748" s="7"/>
      <c r="S748" s="20">
        <f t="shared" si="298"/>
        <v>100</v>
      </c>
      <c r="T748" s="15" t="s">
        <v>117</v>
      </c>
      <c r="U748" s="34"/>
      <c r="V748" s="9"/>
    </row>
    <row r="749" spans="1:22" ht="18.75" outlineLevel="2">
      <c r="A749" s="36"/>
      <c r="B749" s="3"/>
      <c r="C749" s="35" t="s">
        <v>236</v>
      </c>
      <c r="D749" s="5"/>
      <c r="E749" s="5"/>
      <c r="F749" s="1"/>
      <c r="G749" s="6"/>
      <c r="H749" s="11"/>
      <c r="I749" s="11"/>
      <c r="J749" s="22">
        <f>SUBTOTAL(9,J748:J748)</f>
        <v>132950</v>
      </c>
      <c r="K749" s="22">
        <f aca="true" t="shared" si="331" ref="K749:R749">SUBTOTAL(9,K748:K748)</f>
        <v>0</v>
      </c>
      <c r="L749" s="22">
        <f t="shared" si="331"/>
        <v>0</v>
      </c>
      <c r="M749" s="22">
        <f t="shared" si="331"/>
        <v>6000</v>
      </c>
      <c r="N749" s="22">
        <f t="shared" si="331"/>
        <v>6000</v>
      </c>
      <c r="O749" s="22">
        <f t="shared" si="331"/>
        <v>0</v>
      </c>
      <c r="P749" s="22">
        <f t="shared" si="331"/>
        <v>6000</v>
      </c>
      <c r="Q749" s="22">
        <f t="shared" si="331"/>
        <v>6000</v>
      </c>
      <c r="R749" s="22">
        <f t="shared" si="331"/>
        <v>0</v>
      </c>
      <c r="S749" s="23">
        <f t="shared" si="298"/>
        <v>100</v>
      </c>
      <c r="T749" s="15"/>
      <c r="U749" s="34"/>
      <c r="V749" s="9">
        <f t="shared" si="307"/>
        <v>126950</v>
      </c>
    </row>
    <row r="750" spans="1:22" ht="18.75" outlineLevel="1">
      <c r="A750" s="15"/>
      <c r="B750" s="42" t="s">
        <v>296</v>
      </c>
      <c r="C750" s="4"/>
      <c r="D750" s="13"/>
      <c r="E750" s="13"/>
      <c r="F750" s="1"/>
      <c r="G750" s="17"/>
      <c r="H750" s="24"/>
      <c r="I750" s="24"/>
      <c r="J750" s="22">
        <f>SUBTOTAL(9,J738:J748)</f>
        <v>234402</v>
      </c>
      <c r="K750" s="22">
        <f aca="true" t="shared" si="332" ref="K750:R750">SUBTOTAL(9,K738:K748)</f>
        <v>40800</v>
      </c>
      <c r="L750" s="22">
        <f t="shared" si="332"/>
        <v>34800</v>
      </c>
      <c r="M750" s="22">
        <f t="shared" si="332"/>
        <v>30600</v>
      </c>
      <c r="N750" s="22">
        <f t="shared" si="332"/>
        <v>25600</v>
      </c>
      <c r="O750" s="22">
        <f t="shared" si="332"/>
        <v>5000</v>
      </c>
      <c r="P750" s="22">
        <f t="shared" si="332"/>
        <v>30600</v>
      </c>
      <c r="Q750" s="22">
        <f t="shared" si="332"/>
        <v>25600</v>
      </c>
      <c r="R750" s="22">
        <f t="shared" si="332"/>
        <v>5000</v>
      </c>
      <c r="S750" s="23">
        <f t="shared" si="298"/>
        <v>100</v>
      </c>
      <c r="T750" s="15"/>
      <c r="U750" s="34"/>
      <c r="V750" s="9">
        <f t="shared" si="307"/>
        <v>203802</v>
      </c>
    </row>
    <row r="751" spans="1:22" ht="18.75" outlineLevel="3">
      <c r="A751" s="15"/>
      <c r="B751" s="3">
        <v>3792</v>
      </c>
      <c r="C751" s="4">
        <v>3001510000</v>
      </c>
      <c r="D751" s="5">
        <v>6322</v>
      </c>
      <c r="E751" s="5"/>
      <c r="F751" s="1">
        <v>5100</v>
      </c>
      <c r="G751" s="6" t="s">
        <v>263</v>
      </c>
      <c r="H751" s="11">
        <v>2002</v>
      </c>
      <c r="I751" s="11" t="s">
        <v>642</v>
      </c>
      <c r="J751" s="7">
        <v>43</v>
      </c>
      <c r="K751" s="7"/>
      <c r="L751" s="7"/>
      <c r="M751" s="8">
        <f>+N751+O751</f>
        <v>43</v>
      </c>
      <c r="N751" s="7">
        <v>43</v>
      </c>
      <c r="O751" s="7"/>
      <c r="P751" s="8">
        <f>+Q751+R751</f>
        <v>43</v>
      </c>
      <c r="Q751" s="7">
        <v>43</v>
      </c>
      <c r="R751" s="7"/>
      <c r="S751" s="20">
        <f t="shared" si="298"/>
        <v>100</v>
      </c>
      <c r="T751" s="6" t="s">
        <v>777</v>
      </c>
      <c r="U751" s="34"/>
      <c r="V751" s="9"/>
    </row>
    <row r="752" spans="1:22" ht="18.75" outlineLevel="2">
      <c r="A752" s="15"/>
      <c r="B752" s="3"/>
      <c r="C752" s="35" t="s">
        <v>264</v>
      </c>
      <c r="D752" s="5"/>
      <c r="E752" s="5"/>
      <c r="F752" s="1"/>
      <c r="G752" s="6"/>
      <c r="H752" s="11"/>
      <c r="I752" s="11"/>
      <c r="J752" s="22">
        <f>SUBTOTAL(9,J751:J751)</f>
        <v>43</v>
      </c>
      <c r="K752" s="22">
        <f aca="true" t="shared" si="333" ref="K752:R752">SUBTOTAL(9,K751:K751)</f>
        <v>0</v>
      </c>
      <c r="L752" s="22">
        <f t="shared" si="333"/>
        <v>0</v>
      </c>
      <c r="M752" s="22">
        <f t="shared" si="333"/>
        <v>43</v>
      </c>
      <c r="N752" s="22">
        <f t="shared" si="333"/>
        <v>43</v>
      </c>
      <c r="O752" s="22">
        <f t="shared" si="333"/>
        <v>0</v>
      </c>
      <c r="P752" s="22">
        <f t="shared" si="333"/>
        <v>43</v>
      </c>
      <c r="Q752" s="22">
        <f t="shared" si="333"/>
        <v>43</v>
      </c>
      <c r="R752" s="22">
        <f t="shared" si="333"/>
        <v>0</v>
      </c>
      <c r="S752" s="23">
        <f t="shared" si="298"/>
        <v>100</v>
      </c>
      <c r="T752" s="6"/>
      <c r="U752" s="34"/>
      <c r="V752" s="9">
        <f t="shared" si="307"/>
        <v>0</v>
      </c>
    </row>
    <row r="753" spans="1:22" ht="18.75" outlineLevel="1">
      <c r="A753" s="15"/>
      <c r="B753" s="42" t="s">
        <v>310</v>
      </c>
      <c r="C753" s="4"/>
      <c r="D753" s="5"/>
      <c r="E753" s="5"/>
      <c r="F753" s="1"/>
      <c r="G753" s="6"/>
      <c r="H753" s="11"/>
      <c r="I753" s="11"/>
      <c r="J753" s="22">
        <f>SUBTOTAL(9,J751:J751)</f>
        <v>43</v>
      </c>
      <c r="K753" s="22">
        <f aca="true" t="shared" si="334" ref="K753:R753">SUBTOTAL(9,K751:K751)</f>
        <v>0</v>
      </c>
      <c r="L753" s="22">
        <f t="shared" si="334"/>
        <v>0</v>
      </c>
      <c r="M753" s="22">
        <f t="shared" si="334"/>
        <v>43</v>
      </c>
      <c r="N753" s="22">
        <f t="shared" si="334"/>
        <v>43</v>
      </c>
      <c r="O753" s="22">
        <f t="shared" si="334"/>
        <v>0</v>
      </c>
      <c r="P753" s="22">
        <f t="shared" si="334"/>
        <v>43</v>
      </c>
      <c r="Q753" s="22">
        <f t="shared" si="334"/>
        <v>43</v>
      </c>
      <c r="R753" s="22">
        <f t="shared" si="334"/>
        <v>0</v>
      </c>
      <c r="S753" s="23">
        <f t="shared" si="298"/>
        <v>100</v>
      </c>
      <c r="T753" s="6"/>
      <c r="U753" s="34"/>
      <c r="V753" s="9">
        <f t="shared" si="307"/>
        <v>0</v>
      </c>
    </row>
    <row r="754" spans="1:22" ht="18.75" outlineLevel="3">
      <c r="A754" s="15"/>
      <c r="B754" s="3">
        <v>4312</v>
      </c>
      <c r="C754" s="4">
        <v>3005913500</v>
      </c>
      <c r="D754" s="13">
        <v>6351</v>
      </c>
      <c r="E754" s="13"/>
      <c r="F754" s="1">
        <v>7200</v>
      </c>
      <c r="G754" s="6" t="s">
        <v>74</v>
      </c>
      <c r="H754" s="24">
        <v>2002</v>
      </c>
      <c r="I754" s="24">
        <v>2002</v>
      </c>
      <c r="J754" s="7">
        <v>585</v>
      </c>
      <c r="K754" s="16"/>
      <c r="L754" s="14">
        <v>585</v>
      </c>
      <c r="M754" s="8">
        <f>+N754+O754</f>
        <v>585</v>
      </c>
      <c r="N754" s="14">
        <v>585</v>
      </c>
      <c r="O754" s="8"/>
      <c r="P754" s="8">
        <f>+Q754+R754</f>
        <v>585</v>
      </c>
      <c r="Q754" s="8">
        <v>585</v>
      </c>
      <c r="R754" s="8"/>
      <c r="S754" s="20">
        <f t="shared" si="298"/>
        <v>100</v>
      </c>
      <c r="T754" s="15" t="s">
        <v>537</v>
      </c>
      <c r="U754" s="34"/>
      <c r="V754" s="9"/>
    </row>
    <row r="755" spans="1:22" ht="18.75" outlineLevel="2">
      <c r="A755" s="15"/>
      <c r="B755" s="3"/>
      <c r="C755" s="35" t="s">
        <v>75</v>
      </c>
      <c r="D755" s="13"/>
      <c r="E755" s="13"/>
      <c r="F755" s="1"/>
      <c r="G755" s="17"/>
      <c r="H755" s="24"/>
      <c r="I755" s="24"/>
      <c r="J755" s="22">
        <f>SUBTOTAL(9,J754:J754)</f>
        <v>585</v>
      </c>
      <c r="K755" s="22">
        <f aca="true" t="shared" si="335" ref="K755:R755">SUBTOTAL(9,K754:K754)</f>
        <v>0</v>
      </c>
      <c r="L755" s="22">
        <f t="shared" si="335"/>
        <v>585</v>
      </c>
      <c r="M755" s="22">
        <f t="shared" si="335"/>
        <v>585</v>
      </c>
      <c r="N755" s="22">
        <f t="shared" si="335"/>
        <v>585</v>
      </c>
      <c r="O755" s="22">
        <f t="shared" si="335"/>
        <v>0</v>
      </c>
      <c r="P755" s="22">
        <f t="shared" si="335"/>
        <v>585</v>
      </c>
      <c r="Q755" s="22">
        <f t="shared" si="335"/>
        <v>585</v>
      </c>
      <c r="R755" s="22">
        <f t="shared" si="335"/>
        <v>0</v>
      </c>
      <c r="S755" s="23">
        <f aca="true" t="shared" si="336" ref="S755:S819">IF(M755=0,0,(P755/M755*100))</f>
        <v>100</v>
      </c>
      <c r="T755" s="15"/>
      <c r="U755" s="34"/>
      <c r="V755" s="9">
        <f t="shared" si="307"/>
        <v>0</v>
      </c>
    </row>
    <row r="756" spans="1:22" ht="18.75" outlineLevel="3">
      <c r="A756" s="15"/>
      <c r="B756" s="3">
        <v>4312</v>
      </c>
      <c r="C756" s="4">
        <v>3005913700</v>
      </c>
      <c r="D756" s="13">
        <v>6351</v>
      </c>
      <c r="E756" s="13"/>
      <c r="F756" s="1">
        <v>7200</v>
      </c>
      <c r="G756" s="6" t="s">
        <v>70</v>
      </c>
      <c r="H756" s="24">
        <v>2002</v>
      </c>
      <c r="I756" s="24">
        <v>2002</v>
      </c>
      <c r="J756" s="7">
        <v>620</v>
      </c>
      <c r="K756" s="16"/>
      <c r="L756" s="14">
        <v>640</v>
      </c>
      <c r="M756" s="8">
        <f>+N756+O756</f>
        <v>620</v>
      </c>
      <c r="N756" s="14">
        <v>620</v>
      </c>
      <c r="O756" s="8"/>
      <c r="P756" s="8">
        <f>+Q756+R756</f>
        <v>620</v>
      </c>
      <c r="Q756" s="8">
        <v>620</v>
      </c>
      <c r="R756" s="8"/>
      <c r="S756" s="20">
        <f t="shared" si="336"/>
        <v>100</v>
      </c>
      <c r="T756" s="37" t="s">
        <v>537</v>
      </c>
      <c r="U756" s="34" t="s">
        <v>736</v>
      </c>
      <c r="V756" s="9"/>
    </row>
    <row r="757" spans="1:22" ht="18.75" outlineLevel="2">
      <c r="A757" s="15"/>
      <c r="B757" s="3"/>
      <c r="C757" s="35" t="s">
        <v>71</v>
      </c>
      <c r="D757" s="13"/>
      <c r="E757" s="13"/>
      <c r="F757" s="1"/>
      <c r="G757" s="17"/>
      <c r="H757" s="24"/>
      <c r="I757" s="24"/>
      <c r="J757" s="22">
        <f>SUBTOTAL(9,J756:J756)</f>
        <v>620</v>
      </c>
      <c r="K757" s="22">
        <f aca="true" t="shared" si="337" ref="K757:R757">SUBTOTAL(9,K756:K756)</f>
        <v>0</v>
      </c>
      <c r="L757" s="22">
        <f t="shared" si="337"/>
        <v>640</v>
      </c>
      <c r="M757" s="22">
        <f t="shared" si="337"/>
        <v>620</v>
      </c>
      <c r="N757" s="22">
        <f t="shared" si="337"/>
        <v>620</v>
      </c>
      <c r="O757" s="22">
        <f t="shared" si="337"/>
        <v>0</v>
      </c>
      <c r="P757" s="22">
        <f t="shared" si="337"/>
        <v>620</v>
      </c>
      <c r="Q757" s="22">
        <f t="shared" si="337"/>
        <v>620</v>
      </c>
      <c r="R757" s="22">
        <f t="shared" si="337"/>
        <v>0</v>
      </c>
      <c r="S757" s="23">
        <f t="shared" si="336"/>
        <v>100</v>
      </c>
      <c r="T757" s="15"/>
      <c r="U757" s="34"/>
      <c r="V757" s="9">
        <f t="shared" si="307"/>
        <v>0</v>
      </c>
    </row>
    <row r="758" spans="1:22" ht="18.75" outlineLevel="3">
      <c r="A758" s="15"/>
      <c r="B758" s="3">
        <v>4312</v>
      </c>
      <c r="C758" s="4">
        <v>3005913800</v>
      </c>
      <c r="D758" s="13">
        <v>6351</v>
      </c>
      <c r="E758" s="13"/>
      <c r="F758" s="1">
        <v>7200</v>
      </c>
      <c r="G758" s="6" t="s">
        <v>72</v>
      </c>
      <c r="H758" s="24">
        <v>2002</v>
      </c>
      <c r="I758" s="24">
        <v>2002</v>
      </c>
      <c r="J758" s="7">
        <v>130</v>
      </c>
      <c r="K758" s="16"/>
      <c r="L758" s="14">
        <v>560</v>
      </c>
      <c r="M758" s="8">
        <f>+N758+O758</f>
        <v>130</v>
      </c>
      <c r="N758" s="14">
        <v>130</v>
      </c>
      <c r="O758" s="8"/>
      <c r="P758" s="8">
        <f>+Q758+R758</f>
        <v>130</v>
      </c>
      <c r="Q758" s="8">
        <v>130</v>
      </c>
      <c r="R758" s="8"/>
      <c r="S758" s="20">
        <f t="shared" si="336"/>
        <v>100</v>
      </c>
      <c r="T758" s="15" t="s">
        <v>537</v>
      </c>
      <c r="U758" s="34" t="s">
        <v>736</v>
      </c>
      <c r="V758" s="9"/>
    </row>
    <row r="759" spans="1:22" ht="18.75" outlineLevel="2">
      <c r="A759" s="15"/>
      <c r="B759" s="3"/>
      <c r="C759" s="35" t="s">
        <v>73</v>
      </c>
      <c r="D759" s="13"/>
      <c r="E759" s="13"/>
      <c r="F759" s="1"/>
      <c r="G759" s="17"/>
      <c r="H759" s="24"/>
      <c r="I759" s="24"/>
      <c r="J759" s="59">
        <f>SUBTOTAL(9,J758:J758)</f>
        <v>130</v>
      </c>
      <c r="K759" s="59">
        <f aca="true" t="shared" si="338" ref="K759:R759">SUBTOTAL(9,K758:K758)</f>
        <v>0</v>
      </c>
      <c r="L759" s="59">
        <f t="shared" si="338"/>
        <v>560</v>
      </c>
      <c r="M759" s="59">
        <f t="shared" si="338"/>
        <v>130</v>
      </c>
      <c r="N759" s="59">
        <f t="shared" si="338"/>
        <v>130</v>
      </c>
      <c r="O759" s="59">
        <f t="shared" si="338"/>
        <v>0</v>
      </c>
      <c r="P759" s="59">
        <f t="shared" si="338"/>
        <v>130</v>
      </c>
      <c r="Q759" s="59">
        <f t="shared" si="338"/>
        <v>130</v>
      </c>
      <c r="R759" s="59">
        <f t="shared" si="338"/>
        <v>0</v>
      </c>
      <c r="S759" s="23">
        <f t="shared" si="336"/>
        <v>100</v>
      </c>
      <c r="T759" s="15"/>
      <c r="U759" s="34"/>
      <c r="V759" s="9">
        <f t="shared" si="307"/>
        <v>0</v>
      </c>
    </row>
    <row r="760" spans="1:22" ht="18.75" outlineLevel="3">
      <c r="A760" s="36"/>
      <c r="B760" s="3">
        <v>4312</v>
      </c>
      <c r="C760" s="4">
        <v>3005913900</v>
      </c>
      <c r="D760" s="13">
        <v>6351</v>
      </c>
      <c r="E760" s="13"/>
      <c r="F760" s="1">
        <v>7200</v>
      </c>
      <c r="G760" s="18" t="s">
        <v>76</v>
      </c>
      <c r="H760" s="24">
        <v>2002</v>
      </c>
      <c r="I760" s="24">
        <v>2002</v>
      </c>
      <c r="J760" s="7">
        <v>260</v>
      </c>
      <c r="K760" s="16"/>
      <c r="L760" s="14">
        <v>260</v>
      </c>
      <c r="M760" s="8">
        <f>+N760+O760</f>
        <v>260</v>
      </c>
      <c r="N760" s="14">
        <v>260</v>
      </c>
      <c r="O760" s="8"/>
      <c r="P760" s="8">
        <f>+Q760+R760</f>
        <v>260</v>
      </c>
      <c r="Q760" s="8">
        <v>260</v>
      </c>
      <c r="R760" s="8"/>
      <c r="S760" s="20">
        <f t="shared" si="336"/>
        <v>100</v>
      </c>
      <c r="T760" s="15" t="s">
        <v>537</v>
      </c>
      <c r="U760" s="34" t="s">
        <v>736</v>
      </c>
      <c r="V760" s="9"/>
    </row>
    <row r="761" spans="1:22" ht="18.75" outlineLevel="2">
      <c r="A761" s="36"/>
      <c r="B761" s="3"/>
      <c r="C761" s="35" t="s">
        <v>77</v>
      </c>
      <c r="D761" s="13"/>
      <c r="E761" s="13"/>
      <c r="F761" s="1"/>
      <c r="G761" s="17"/>
      <c r="H761" s="24"/>
      <c r="I761" s="24"/>
      <c r="J761" s="22">
        <f>SUBTOTAL(9,J760:J760)</f>
        <v>260</v>
      </c>
      <c r="K761" s="22">
        <f aca="true" t="shared" si="339" ref="K761:R761">SUBTOTAL(9,K760:K760)</f>
        <v>0</v>
      </c>
      <c r="L761" s="22">
        <f t="shared" si="339"/>
        <v>260</v>
      </c>
      <c r="M761" s="22">
        <f t="shared" si="339"/>
        <v>260</v>
      </c>
      <c r="N761" s="22">
        <f t="shared" si="339"/>
        <v>260</v>
      </c>
      <c r="O761" s="22">
        <f t="shared" si="339"/>
        <v>0</v>
      </c>
      <c r="P761" s="22">
        <f t="shared" si="339"/>
        <v>260</v>
      </c>
      <c r="Q761" s="22">
        <f t="shared" si="339"/>
        <v>260</v>
      </c>
      <c r="R761" s="22">
        <f t="shared" si="339"/>
        <v>0</v>
      </c>
      <c r="S761" s="23">
        <f t="shared" si="336"/>
        <v>100</v>
      </c>
      <c r="T761" s="15"/>
      <c r="U761" s="34"/>
      <c r="V761" s="9">
        <f t="shared" si="307"/>
        <v>0</v>
      </c>
    </row>
    <row r="762" spans="1:22" ht="18.75" outlineLevel="1">
      <c r="A762" s="36"/>
      <c r="B762" s="42" t="s">
        <v>32</v>
      </c>
      <c r="C762" s="4"/>
      <c r="D762" s="13"/>
      <c r="E762" s="13"/>
      <c r="F762" s="1"/>
      <c r="G762" s="17"/>
      <c r="H762" s="24"/>
      <c r="I762" s="24"/>
      <c r="J762" s="22">
        <f>SUBTOTAL(9,J754:J760)</f>
        <v>1595</v>
      </c>
      <c r="K762" s="22">
        <f aca="true" t="shared" si="340" ref="K762:R762">SUBTOTAL(9,K754:K760)</f>
        <v>0</v>
      </c>
      <c r="L762" s="22">
        <f t="shared" si="340"/>
        <v>2045</v>
      </c>
      <c r="M762" s="22">
        <f t="shared" si="340"/>
        <v>1595</v>
      </c>
      <c r="N762" s="22">
        <f t="shared" si="340"/>
        <v>1595</v>
      </c>
      <c r="O762" s="22">
        <f t="shared" si="340"/>
        <v>0</v>
      </c>
      <c r="P762" s="22">
        <f t="shared" si="340"/>
        <v>1595</v>
      </c>
      <c r="Q762" s="22">
        <f t="shared" si="340"/>
        <v>1595</v>
      </c>
      <c r="R762" s="22">
        <f t="shared" si="340"/>
        <v>0</v>
      </c>
      <c r="S762" s="23">
        <f t="shared" si="336"/>
        <v>100</v>
      </c>
      <c r="T762" s="15"/>
      <c r="U762" s="34"/>
      <c r="V762" s="9">
        <f t="shared" si="307"/>
        <v>0</v>
      </c>
    </row>
    <row r="763" spans="1:22" ht="18.75" outlineLevel="3">
      <c r="A763" s="26"/>
      <c r="B763" s="3">
        <v>4313</v>
      </c>
      <c r="C763" s="4">
        <v>3005913000</v>
      </c>
      <c r="D763" s="13">
        <v>6351</v>
      </c>
      <c r="E763" s="13"/>
      <c r="F763" s="1">
        <v>7200</v>
      </c>
      <c r="G763" s="18" t="s">
        <v>78</v>
      </c>
      <c r="H763" s="24">
        <v>2002</v>
      </c>
      <c r="I763" s="24">
        <v>2002</v>
      </c>
      <c r="J763" s="16">
        <v>195</v>
      </c>
      <c r="K763" s="16"/>
      <c r="L763" s="14">
        <v>195</v>
      </c>
      <c r="M763" s="8">
        <f>+N763+O763</f>
        <v>195</v>
      </c>
      <c r="N763" s="14">
        <v>195</v>
      </c>
      <c r="O763" s="8"/>
      <c r="P763" s="8">
        <f>+Q763+R763</f>
        <v>195</v>
      </c>
      <c r="Q763" s="8">
        <v>195</v>
      </c>
      <c r="R763" s="8"/>
      <c r="S763" s="20">
        <f t="shared" si="336"/>
        <v>100</v>
      </c>
      <c r="T763" s="15" t="s">
        <v>175</v>
      </c>
      <c r="U763" s="34" t="s">
        <v>736</v>
      </c>
      <c r="V763" s="9"/>
    </row>
    <row r="764" spans="1:22" ht="18.75" outlineLevel="2">
      <c r="A764" s="26"/>
      <c r="B764" s="3"/>
      <c r="C764" s="35" t="s">
        <v>79</v>
      </c>
      <c r="D764" s="13"/>
      <c r="E764" s="13"/>
      <c r="F764" s="1"/>
      <c r="G764" s="17"/>
      <c r="H764" s="24"/>
      <c r="I764" s="24"/>
      <c r="J764" s="59">
        <f>SUBTOTAL(9,J763:J763)</f>
        <v>195</v>
      </c>
      <c r="K764" s="59">
        <f aca="true" t="shared" si="341" ref="K764:R764">SUBTOTAL(9,K763:K763)</f>
        <v>0</v>
      </c>
      <c r="L764" s="59">
        <f t="shared" si="341"/>
        <v>195</v>
      </c>
      <c r="M764" s="59">
        <f t="shared" si="341"/>
        <v>195</v>
      </c>
      <c r="N764" s="59">
        <f t="shared" si="341"/>
        <v>195</v>
      </c>
      <c r="O764" s="59">
        <f t="shared" si="341"/>
        <v>0</v>
      </c>
      <c r="P764" s="59">
        <f t="shared" si="341"/>
        <v>195</v>
      </c>
      <c r="Q764" s="59">
        <f t="shared" si="341"/>
        <v>195</v>
      </c>
      <c r="R764" s="59">
        <f t="shared" si="341"/>
        <v>0</v>
      </c>
      <c r="S764" s="23">
        <f t="shared" si="336"/>
        <v>100</v>
      </c>
      <c r="T764" s="15"/>
      <c r="U764" s="34"/>
      <c r="V764" s="9">
        <f t="shared" si="307"/>
        <v>0</v>
      </c>
    </row>
    <row r="765" spans="1:22" ht="18.75" outlineLevel="1">
      <c r="A765" s="26"/>
      <c r="B765" s="42" t="s">
        <v>33</v>
      </c>
      <c r="C765" s="4"/>
      <c r="D765" s="13"/>
      <c r="E765" s="13"/>
      <c r="F765" s="1"/>
      <c r="G765" s="17"/>
      <c r="H765" s="24"/>
      <c r="I765" s="24"/>
      <c r="J765" s="59">
        <f>SUBTOTAL(9,J763:J763)</f>
        <v>195</v>
      </c>
      <c r="K765" s="59">
        <f aca="true" t="shared" si="342" ref="K765:R765">SUBTOTAL(9,K763:K763)</f>
        <v>0</v>
      </c>
      <c r="L765" s="59">
        <f t="shared" si="342"/>
        <v>195</v>
      </c>
      <c r="M765" s="59">
        <f t="shared" si="342"/>
        <v>195</v>
      </c>
      <c r="N765" s="59">
        <f t="shared" si="342"/>
        <v>195</v>
      </c>
      <c r="O765" s="59">
        <f t="shared" si="342"/>
        <v>0</v>
      </c>
      <c r="P765" s="59">
        <f t="shared" si="342"/>
        <v>195</v>
      </c>
      <c r="Q765" s="59">
        <f t="shared" si="342"/>
        <v>195</v>
      </c>
      <c r="R765" s="59">
        <f t="shared" si="342"/>
        <v>0</v>
      </c>
      <c r="S765" s="23">
        <f t="shared" si="336"/>
        <v>100</v>
      </c>
      <c r="T765" s="15"/>
      <c r="U765" s="34"/>
      <c r="V765" s="9">
        <f t="shared" si="307"/>
        <v>0</v>
      </c>
    </row>
    <row r="766" spans="1:22" ht="18.75" outlineLevel="1">
      <c r="A766" s="26"/>
      <c r="B766" s="3">
        <v>4314</v>
      </c>
      <c r="C766" s="4">
        <v>4711</v>
      </c>
      <c r="D766" s="13">
        <v>6126</v>
      </c>
      <c r="E766" s="13"/>
      <c r="F766" s="1">
        <v>5600</v>
      </c>
      <c r="G766" s="17" t="s">
        <v>55</v>
      </c>
      <c r="H766" s="24">
        <v>2001</v>
      </c>
      <c r="I766" s="24">
        <v>2003</v>
      </c>
      <c r="J766" s="16">
        <v>7341</v>
      </c>
      <c r="K766" s="16"/>
      <c r="L766" s="14"/>
      <c r="M766" s="8">
        <f>+N766+O766</f>
        <v>500</v>
      </c>
      <c r="N766" s="14">
        <v>500</v>
      </c>
      <c r="O766" s="8"/>
      <c r="P766" s="8">
        <f>+Q766+R766</f>
        <v>0</v>
      </c>
      <c r="Q766" s="8"/>
      <c r="R766" s="8"/>
      <c r="S766" s="20">
        <f t="shared" si="336"/>
        <v>0</v>
      </c>
      <c r="T766" s="15" t="s">
        <v>94</v>
      </c>
      <c r="U766" s="34"/>
      <c r="V766" s="9"/>
    </row>
    <row r="767" spans="1:22" ht="18.75" outlineLevel="1">
      <c r="A767" s="26"/>
      <c r="B767" s="42"/>
      <c r="C767" s="35" t="s">
        <v>56</v>
      </c>
      <c r="D767" s="13"/>
      <c r="E767" s="13"/>
      <c r="F767" s="1"/>
      <c r="G767" s="17"/>
      <c r="H767" s="24"/>
      <c r="I767" s="24"/>
      <c r="J767" s="59">
        <f>SUBTOTAL(9,J766:J766)</f>
        <v>7341</v>
      </c>
      <c r="K767" s="59">
        <f aca="true" t="shared" si="343" ref="K767:R767">SUBTOTAL(9,K766:K766)</f>
        <v>0</v>
      </c>
      <c r="L767" s="59">
        <f t="shared" si="343"/>
        <v>0</v>
      </c>
      <c r="M767" s="59">
        <f t="shared" si="343"/>
        <v>500</v>
      </c>
      <c r="N767" s="59">
        <f t="shared" si="343"/>
        <v>500</v>
      </c>
      <c r="O767" s="59">
        <f t="shared" si="343"/>
        <v>0</v>
      </c>
      <c r="P767" s="59">
        <f t="shared" si="343"/>
        <v>0</v>
      </c>
      <c r="Q767" s="59">
        <f t="shared" si="343"/>
        <v>0</v>
      </c>
      <c r="R767" s="59">
        <f t="shared" si="343"/>
        <v>0</v>
      </c>
      <c r="S767" s="23">
        <f t="shared" si="336"/>
        <v>0</v>
      </c>
      <c r="T767" s="15"/>
      <c r="U767" s="34"/>
      <c r="V767" s="9"/>
    </row>
    <row r="768" spans="1:22" s="12" customFormat="1" ht="18.75" outlineLevel="3">
      <c r="A768" s="36"/>
      <c r="B768" s="3">
        <v>4314</v>
      </c>
      <c r="C768" s="4">
        <v>4728</v>
      </c>
      <c r="D768" s="5">
        <v>6121</v>
      </c>
      <c r="E768" s="5"/>
      <c r="F768" s="1">
        <v>5600</v>
      </c>
      <c r="G768" s="6" t="s">
        <v>437</v>
      </c>
      <c r="H768" s="11" t="s">
        <v>643</v>
      </c>
      <c r="I768" s="11" t="s">
        <v>642</v>
      </c>
      <c r="J768" s="7">
        <v>23449</v>
      </c>
      <c r="K768" s="7">
        <v>1000</v>
      </c>
      <c r="L768" s="7">
        <v>22449</v>
      </c>
      <c r="M768" s="8">
        <f>+N768+O768</f>
        <v>22449</v>
      </c>
      <c r="N768" s="7"/>
      <c r="O768" s="7">
        <v>22449</v>
      </c>
      <c r="P768" s="8">
        <f>+Q768+R768</f>
        <v>22449</v>
      </c>
      <c r="Q768" s="7"/>
      <c r="R768" s="7">
        <v>22449</v>
      </c>
      <c r="S768" s="20">
        <f t="shared" si="336"/>
        <v>100</v>
      </c>
      <c r="T768" s="6" t="s">
        <v>539</v>
      </c>
      <c r="U768" s="34" t="s">
        <v>736</v>
      </c>
      <c r="V768" s="9"/>
    </row>
    <row r="769" spans="1:22" s="12" customFormat="1" ht="18.75" outlineLevel="2">
      <c r="A769" s="36"/>
      <c r="B769" s="3"/>
      <c r="C769" s="35" t="s">
        <v>489</v>
      </c>
      <c r="D769" s="5"/>
      <c r="E769" s="5"/>
      <c r="F769" s="1"/>
      <c r="G769" s="6"/>
      <c r="H769" s="11"/>
      <c r="I769" s="11"/>
      <c r="J769" s="22">
        <f>SUBTOTAL(9,J768:J768)</f>
        <v>23449</v>
      </c>
      <c r="K769" s="22">
        <f aca="true" t="shared" si="344" ref="K769:R769">SUBTOTAL(9,K768:K768)</f>
        <v>1000</v>
      </c>
      <c r="L769" s="22">
        <f t="shared" si="344"/>
        <v>22449</v>
      </c>
      <c r="M769" s="22">
        <f t="shared" si="344"/>
        <v>22449</v>
      </c>
      <c r="N769" s="22">
        <f t="shared" si="344"/>
        <v>0</v>
      </c>
      <c r="O769" s="22">
        <f t="shared" si="344"/>
        <v>22449</v>
      </c>
      <c r="P769" s="22">
        <f t="shared" si="344"/>
        <v>22449</v>
      </c>
      <c r="Q769" s="22">
        <f t="shared" si="344"/>
        <v>0</v>
      </c>
      <c r="R769" s="22">
        <f t="shared" si="344"/>
        <v>22449</v>
      </c>
      <c r="S769" s="23">
        <f t="shared" si="336"/>
        <v>100</v>
      </c>
      <c r="T769" s="6"/>
      <c r="U769" s="34"/>
      <c r="V769" s="9">
        <f t="shared" si="307"/>
        <v>1000</v>
      </c>
    </row>
    <row r="770" spans="1:22" s="12" customFormat="1" ht="18.75" outlineLevel="3">
      <c r="A770" s="36"/>
      <c r="B770" s="3">
        <v>4314</v>
      </c>
      <c r="C770" s="4">
        <v>4729</v>
      </c>
      <c r="D770" s="5">
        <v>6121</v>
      </c>
      <c r="E770" s="5"/>
      <c r="F770" s="1">
        <v>5600</v>
      </c>
      <c r="G770" s="6" t="s">
        <v>322</v>
      </c>
      <c r="H770" s="11">
        <v>2001</v>
      </c>
      <c r="I770" s="11">
        <v>2002</v>
      </c>
      <c r="J770" s="7">
        <v>28773</v>
      </c>
      <c r="K770" s="7">
        <v>18209</v>
      </c>
      <c r="L770" s="14"/>
      <c r="M770" s="8">
        <f>+N770+O770</f>
        <v>10564</v>
      </c>
      <c r="N770" s="14"/>
      <c r="O770" s="8">
        <v>10564</v>
      </c>
      <c r="P770" s="8">
        <f>+Q770+R770</f>
        <v>10564</v>
      </c>
      <c r="Q770" s="8"/>
      <c r="R770" s="8">
        <v>10564</v>
      </c>
      <c r="S770" s="20">
        <f t="shared" si="336"/>
        <v>100</v>
      </c>
      <c r="T770" s="6" t="s">
        <v>99</v>
      </c>
      <c r="U770" s="34"/>
      <c r="V770" s="9"/>
    </row>
    <row r="771" spans="1:22" s="12" customFormat="1" ht="18.75" outlineLevel="2">
      <c r="A771" s="36"/>
      <c r="B771" s="3"/>
      <c r="C771" s="35" t="s">
        <v>323</v>
      </c>
      <c r="D771" s="5"/>
      <c r="E771" s="5"/>
      <c r="F771" s="1"/>
      <c r="G771" s="6"/>
      <c r="H771" s="11"/>
      <c r="I771" s="11"/>
      <c r="J771" s="22">
        <f>SUBTOTAL(9,J770:J770)</f>
        <v>28773</v>
      </c>
      <c r="K771" s="22">
        <f aca="true" t="shared" si="345" ref="K771:R771">SUBTOTAL(9,K770:K770)</f>
        <v>18209</v>
      </c>
      <c r="L771" s="22">
        <f t="shared" si="345"/>
        <v>0</v>
      </c>
      <c r="M771" s="22">
        <f t="shared" si="345"/>
        <v>10564</v>
      </c>
      <c r="N771" s="22">
        <f t="shared" si="345"/>
        <v>0</v>
      </c>
      <c r="O771" s="22">
        <f t="shared" si="345"/>
        <v>10564</v>
      </c>
      <c r="P771" s="22">
        <f t="shared" si="345"/>
        <v>10564</v>
      </c>
      <c r="Q771" s="22">
        <f t="shared" si="345"/>
        <v>0</v>
      </c>
      <c r="R771" s="22">
        <f t="shared" si="345"/>
        <v>10564</v>
      </c>
      <c r="S771" s="23">
        <f t="shared" si="336"/>
        <v>100</v>
      </c>
      <c r="T771" s="6"/>
      <c r="U771" s="34"/>
      <c r="V771" s="9">
        <f t="shared" si="307"/>
        <v>18209</v>
      </c>
    </row>
    <row r="772" spans="1:22" s="12" customFormat="1" ht="18.75" outlineLevel="3">
      <c r="A772" s="36"/>
      <c r="B772" s="3">
        <v>4314</v>
      </c>
      <c r="C772" s="4">
        <v>4730</v>
      </c>
      <c r="D772" s="5">
        <v>6121</v>
      </c>
      <c r="E772" s="5"/>
      <c r="F772" s="1">
        <v>5600</v>
      </c>
      <c r="G772" s="6" t="s">
        <v>320</v>
      </c>
      <c r="H772" s="11">
        <v>2001</v>
      </c>
      <c r="I772" s="11">
        <v>2002</v>
      </c>
      <c r="J772" s="16">
        <v>525</v>
      </c>
      <c r="K772" s="16"/>
      <c r="L772" s="14"/>
      <c r="M772" s="8">
        <f>+N772+O772</f>
        <v>525</v>
      </c>
      <c r="N772" s="14"/>
      <c r="O772" s="8">
        <v>525</v>
      </c>
      <c r="P772" s="8">
        <f>+Q772+R772</f>
        <v>525</v>
      </c>
      <c r="Q772" s="8"/>
      <c r="R772" s="8">
        <v>525</v>
      </c>
      <c r="S772" s="20">
        <f t="shared" si="336"/>
        <v>100</v>
      </c>
      <c r="T772" s="6" t="s">
        <v>703</v>
      </c>
      <c r="U772" s="34"/>
      <c r="V772" s="9"/>
    </row>
    <row r="773" spans="1:22" s="12" customFormat="1" ht="18.75" outlineLevel="2">
      <c r="A773" s="36"/>
      <c r="B773" s="3"/>
      <c r="C773" s="35" t="s">
        <v>321</v>
      </c>
      <c r="D773" s="5"/>
      <c r="E773" s="5"/>
      <c r="F773" s="1"/>
      <c r="G773" s="6"/>
      <c r="H773" s="11"/>
      <c r="I773" s="11"/>
      <c r="J773" s="59">
        <f>SUBTOTAL(9,J772:J772)</f>
        <v>525</v>
      </c>
      <c r="K773" s="59">
        <f aca="true" t="shared" si="346" ref="K773:R773">SUBTOTAL(9,K772:K772)</f>
        <v>0</v>
      </c>
      <c r="L773" s="59">
        <f t="shared" si="346"/>
        <v>0</v>
      </c>
      <c r="M773" s="59">
        <f t="shared" si="346"/>
        <v>525</v>
      </c>
      <c r="N773" s="59">
        <f t="shared" si="346"/>
        <v>0</v>
      </c>
      <c r="O773" s="59">
        <f t="shared" si="346"/>
        <v>525</v>
      </c>
      <c r="P773" s="59">
        <f t="shared" si="346"/>
        <v>525</v>
      </c>
      <c r="Q773" s="59">
        <f t="shared" si="346"/>
        <v>0</v>
      </c>
      <c r="R773" s="59">
        <f t="shared" si="346"/>
        <v>525</v>
      </c>
      <c r="S773" s="23">
        <f t="shared" si="336"/>
        <v>100</v>
      </c>
      <c r="T773" s="6"/>
      <c r="U773" s="34"/>
      <c r="V773" s="9">
        <f>J773-M773</f>
        <v>0</v>
      </c>
    </row>
    <row r="774" spans="1:22" ht="18.75" outlineLevel="1">
      <c r="A774" s="26"/>
      <c r="B774" s="42" t="s">
        <v>34</v>
      </c>
      <c r="C774" s="4"/>
      <c r="D774" s="5"/>
      <c r="E774" s="5"/>
      <c r="F774" s="1"/>
      <c r="G774" s="6"/>
      <c r="H774" s="11"/>
      <c r="I774" s="11"/>
      <c r="J774" s="22">
        <f>SUBTOTAL(9,J766:J772)</f>
        <v>60088</v>
      </c>
      <c r="K774" s="22">
        <f aca="true" t="shared" si="347" ref="K774:R774">SUBTOTAL(9,K766:K772)</f>
        <v>19209</v>
      </c>
      <c r="L774" s="22">
        <f t="shared" si="347"/>
        <v>22449</v>
      </c>
      <c r="M774" s="22">
        <f t="shared" si="347"/>
        <v>34038</v>
      </c>
      <c r="N774" s="22">
        <f t="shared" si="347"/>
        <v>500</v>
      </c>
      <c r="O774" s="22">
        <f t="shared" si="347"/>
        <v>33538</v>
      </c>
      <c r="P774" s="22">
        <f t="shared" si="347"/>
        <v>33538</v>
      </c>
      <c r="Q774" s="22">
        <f t="shared" si="347"/>
        <v>0</v>
      </c>
      <c r="R774" s="22">
        <f t="shared" si="347"/>
        <v>33538</v>
      </c>
      <c r="S774" s="23">
        <f t="shared" si="336"/>
        <v>98.53105352840943</v>
      </c>
      <c r="T774" s="6"/>
      <c r="U774" s="34"/>
      <c r="V774" s="9">
        <f>J774-M774</f>
        <v>26050</v>
      </c>
    </row>
    <row r="775" spans="1:22" ht="18.75" outlineLevel="3">
      <c r="A775" s="26"/>
      <c r="B775" s="3">
        <v>4316</v>
      </c>
      <c r="C775" s="4">
        <v>3005913100</v>
      </c>
      <c r="D775" s="13">
        <v>6351</v>
      </c>
      <c r="E775" s="13"/>
      <c r="F775" s="1">
        <v>7200</v>
      </c>
      <c r="G775" s="6" t="s">
        <v>80</v>
      </c>
      <c r="H775" s="24">
        <v>2002</v>
      </c>
      <c r="I775" s="24">
        <v>2002</v>
      </c>
      <c r="J775" s="7">
        <v>1585</v>
      </c>
      <c r="K775" s="16"/>
      <c r="L775" s="14">
        <v>1665</v>
      </c>
      <c r="M775" s="8">
        <f>+N775+O775</f>
        <v>1585</v>
      </c>
      <c r="N775" s="14">
        <v>1585</v>
      </c>
      <c r="O775" s="8"/>
      <c r="P775" s="8">
        <f>+Q775+R775</f>
        <v>1585</v>
      </c>
      <c r="Q775" s="8">
        <v>1585</v>
      </c>
      <c r="R775" s="8"/>
      <c r="S775" s="20">
        <f t="shared" si="336"/>
        <v>100</v>
      </c>
      <c r="T775" s="15" t="s">
        <v>538</v>
      </c>
      <c r="U775" s="34" t="s">
        <v>736</v>
      </c>
      <c r="V775" s="9"/>
    </row>
    <row r="776" spans="1:22" ht="18.75" outlineLevel="2">
      <c r="A776" s="26"/>
      <c r="B776" s="3"/>
      <c r="C776" s="35" t="s">
        <v>81</v>
      </c>
      <c r="D776" s="13"/>
      <c r="E776" s="13"/>
      <c r="F776" s="1"/>
      <c r="G776" s="17"/>
      <c r="H776" s="24"/>
      <c r="I776" s="24"/>
      <c r="J776" s="22">
        <f>SUBTOTAL(9,J775:J775)</f>
        <v>1585</v>
      </c>
      <c r="K776" s="22">
        <f aca="true" t="shared" si="348" ref="K776:R776">SUBTOTAL(9,K775:K775)</f>
        <v>0</v>
      </c>
      <c r="L776" s="22">
        <f t="shared" si="348"/>
        <v>1665</v>
      </c>
      <c r="M776" s="22">
        <f t="shared" si="348"/>
        <v>1585</v>
      </c>
      <c r="N776" s="22">
        <f t="shared" si="348"/>
        <v>1585</v>
      </c>
      <c r="O776" s="22">
        <f t="shared" si="348"/>
        <v>0</v>
      </c>
      <c r="P776" s="22">
        <f t="shared" si="348"/>
        <v>1585</v>
      </c>
      <c r="Q776" s="22">
        <f t="shared" si="348"/>
        <v>1585</v>
      </c>
      <c r="R776" s="22">
        <f t="shared" si="348"/>
        <v>0</v>
      </c>
      <c r="S776" s="23">
        <f t="shared" si="336"/>
        <v>100</v>
      </c>
      <c r="T776" s="15"/>
      <c r="U776" s="34"/>
      <c r="V776" s="9">
        <f>J776-M776</f>
        <v>0</v>
      </c>
    </row>
    <row r="777" spans="1:22" ht="18.75" outlineLevel="3">
      <c r="A777" s="26"/>
      <c r="B777" s="3">
        <v>4316</v>
      </c>
      <c r="C777" s="4">
        <v>3005913200</v>
      </c>
      <c r="D777" s="13">
        <v>6351</v>
      </c>
      <c r="E777" s="13"/>
      <c r="F777" s="1">
        <v>7200</v>
      </c>
      <c r="G777" s="6" t="s">
        <v>86</v>
      </c>
      <c r="H777" s="24">
        <v>2002</v>
      </c>
      <c r="I777" s="24">
        <v>2002</v>
      </c>
      <c r="J777" s="7">
        <v>140</v>
      </c>
      <c r="K777" s="16"/>
      <c r="L777" s="14">
        <v>150</v>
      </c>
      <c r="M777" s="8">
        <f>+N777+O777</f>
        <v>140</v>
      </c>
      <c r="N777" s="14">
        <v>140</v>
      </c>
      <c r="O777" s="8"/>
      <c r="P777" s="8">
        <f>+Q777+R777</f>
        <v>140</v>
      </c>
      <c r="Q777" s="8">
        <v>140</v>
      </c>
      <c r="R777" s="8"/>
      <c r="S777" s="20">
        <f t="shared" si="336"/>
        <v>100</v>
      </c>
      <c r="T777" s="15" t="s">
        <v>538</v>
      </c>
      <c r="U777" s="34"/>
      <c r="V777" s="9"/>
    </row>
    <row r="778" spans="1:22" ht="18.75" outlineLevel="2">
      <c r="A778" s="26"/>
      <c r="B778" s="3"/>
      <c r="C778" s="35" t="s">
        <v>87</v>
      </c>
      <c r="D778" s="13"/>
      <c r="E778" s="13"/>
      <c r="F778" s="1"/>
      <c r="G778" s="17"/>
      <c r="H778" s="24"/>
      <c r="I778" s="24"/>
      <c r="J778" s="22">
        <f>SUBTOTAL(9,J777:J777)</f>
        <v>140</v>
      </c>
      <c r="K778" s="22">
        <f aca="true" t="shared" si="349" ref="K778:R778">SUBTOTAL(9,K777:K777)</f>
        <v>0</v>
      </c>
      <c r="L778" s="22">
        <f t="shared" si="349"/>
        <v>150</v>
      </c>
      <c r="M778" s="22">
        <f t="shared" si="349"/>
        <v>140</v>
      </c>
      <c r="N778" s="22">
        <f t="shared" si="349"/>
        <v>140</v>
      </c>
      <c r="O778" s="22">
        <f t="shared" si="349"/>
        <v>0</v>
      </c>
      <c r="P778" s="22">
        <f t="shared" si="349"/>
        <v>140</v>
      </c>
      <c r="Q778" s="22">
        <f t="shared" si="349"/>
        <v>140</v>
      </c>
      <c r="R778" s="22">
        <f t="shared" si="349"/>
        <v>0</v>
      </c>
      <c r="S778" s="23">
        <f t="shared" si="336"/>
        <v>100</v>
      </c>
      <c r="T778" s="15"/>
      <c r="U778" s="34"/>
      <c r="V778" s="9">
        <f>J778-M778</f>
        <v>0</v>
      </c>
    </row>
    <row r="779" spans="1:22" ht="18.75" outlineLevel="3">
      <c r="A779" s="26"/>
      <c r="B779" s="3">
        <v>4316</v>
      </c>
      <c r="C779" s="4">
        <v>3005913300</v>
      </c>
      <c r="D779" s="13">
        <v>6351</v>
      </c>
      <c r="E779" s="13"/>
      <c r="F779" s="1">
        <v>7200</v>
      </c>
      <c r="G779" s="6" t="s">
        <v>84</v>
      </c>
      <c r="H779" s="24">
        <v>2002</v>
      </c>
      <c r="I779" s="24">
        <v>2002</v>
      </c>
      <c r="J779" s="7">
        <v>657</v>
      </c>
      <c r="K779" s="16"/>
      <c r="L779" s="14">
        <v>657</v>
      </c>
      <c r="M779" s="8">
        <f>+N779+O779</f>
        <v>657</v>
      </c>
      <c r="N779" s="14">
        <v>657</v>
      </c>
      <c r="O779" s="8"/>
      <c r="P779" s="8">
        <f>+Q779+R779</f>
        <v>657</v>
      </c>
      <c r="Q779" s="8">
        <v>657</v>
      </c>
      <c r="R779" s="8"/>
      <c r="S779" s="20">
        <f t="shared" si="336"/>
        <v>100</v>
      </c>
      <c r="T779" s="15" t="s">
        <v>538</v>
      </c>
      <c r="U779" s="34"/>
      <c r="V779" s="9"/>
    </row>
    <row r="780" spans="1:22" ht="18.75" outlineLevel="2">
      <c r="A780" s="26"/>
      <c r="B780" s="3"/>
      <c r="C780" s="35" t="s">
        <v>85</v>
      </c>
      <c r="D780" s="13"/>
      <c r="E780" s="13"/>
      <c r="F780" s="1"/>
      <c r="G780" s="17"/>
      <c r="H780" s="24"/>
      <c r="I780" s="24"/>
      <c r="J780" s="22">
        <f>SUBTOTAL(9,J779:J779)</f>
        <v>657</v>
      </c>
      <c r="K780" s="22">
        <f aca="true" t="shared" si="350" ref="K780:R780">SUBTOTAL(9,K779:K779)</f>
        <v>0</v>
      </c>
      <c r="L780" s="22">
        <f t="shared" si="350"/>
        <v>657</v>
      </c>
      <c r="M780" s="22">
        <f t="shared" si="350"/>
        <v>657</v>
      </c>
      <c r="N780" s="22">
        <f t="shared" si="350"/>
        <v>657</v>
      </c>
      <c r="O780" s="22">
        <f t="shared" si="350"/>
        <v>0</v>
      </c>
      <c r="P780" s="22">
        <f t="shared" si="350"/>
        <v>657</v>
      </c>
      <c r="Q780" s="22">
        <f t="shared" si="350"/>
        <v>657</v>
      </c>
      <c r="R780" s="22">
        <f t="shared" si="350"/>
        <v>0</v>
      </c>
      <c r="S780" s="23">
        <f t="shared" si="336"/>
        <v>100</v>
      </c>
      <c r="T780" s="15"/>
      <c r="U780" s="34"/>
      <c r="V780" s="9">
        <f>J780-M780</f>
        <v>0</v>
      </c>
    </row>
    <row r="781" spans="1:22" ht="18.75" outlineLevel="3">
      <c r="A781" s="26"/>
      <c r="B781" s="3">
        <v>4316</v>
      </c>
      <c r="C781" s="4">
        <v>3005913400</v>
      </c>
      <c r="D781" s="13">
        <v>6351</v>
      </c>
      <c r="E781" s="13"/>
      <c r="F781" s="1">
        <v>7200</v>
      </c>
      <c r="G781" s="6" t="s">
        <v>82</v>
      </c>
      <c r="H781" s="24">
        <v>2002</v>
      </c>
      <c r="I781" s="24">
        <v>2002</v>
      </c>
      <c r="J781" s="7">
        <v>495</v>
      </c>
      <c r="K781" s="16"/>
      <c r="L781" s="14">
        <v>495</v>
      </c>
      <c r="M781" s="8">
        <f>+N781+O781</f>
        <v>495</v>
      </c>
      <c r="N781" s="14">
        <v>495</v>
      </c>
      <c r="O781" s="8"/>
      <c r="P781" s="8">
        <f>+Q781+R781</f>
        <v>495</v>
      </c>
      <c r="Q781" s="8">
        <v>495</v>
      </c>
      <c r="R781" s="8"/>
      <c r="S781" s="20">
        <f t="shared" si="336"/>
        <v>100</v>
      </c>
      <c r="T781" s="15" t="s">
        <v>538</v>
      </c>
      <c r="U781" s="34" t="s">
        <v>736</v>
      </c>
      <c r="V781" s="9"/>
    </row>
    <row r="782" spans="1:22" ht="18.75" outlineLevel="2">
      <c r="A782" s="26"/>
      <c r="B782" s="3"/>
      <c r="C782" s="35" t="s">
        <v>83</v>
      </c>
      <c r="D782" s="13"/>
      <c r="E782" s="13"/>
      <c r="F782" s="1"/>
      <c r="G782" s="17"/>
      <c r="H782" s="24"/>
      <c r="I782" s="24"/>
      <c r="J782" s="22">
        <f>SUBTOTAL(9,J781:J781)</f>
        <v>495</v>
      </c>
      <c r="K782" s="22">
        <f aca="true" t="shared" si="351" ref="K782:R782">SUBTOTAL(9,K781:K781)</f>
        <v>0</v>
      </c>
      <c r="L782" s="22">
        <f t="shared" si="351"/>
        <v>495</v>
      </c>
      <c r="M782" s="22">
        <f t="shared" si="351"/>
        <v>495</v>
      </c>
      <c r="N782" s="22">
        <f t="shared" si="351"/>
        <v>495</v>
      </c>
      <c r="O782" s="22">
        <f t="shared" si="351"/>
        <v>0</v>
      </c>
      <c r="P782" s="22">
        <f t="shared" si="351"/>
        <v>495</v>
      </c>
      <c r="Q782" s="22">
        <f t="shared" si="351"/>
        <v>495</v>
      </c>
      <c r="R782" s="22">
        <f t="shared" si="351"/>
        <v>0</v>
      </c>
      <c r="S782" s="23">
        <f t="shared" si="336"/>
        <v>100</v>
      </c>
      <c r="T782" s="15"/>
      <c r="U782" s="34"/>
      <c r="V782" s="9">
        <f>J782-M782</f>
        <v>0</v>
      </c>
    </row>
    <row r="783" spans="1:22" ht="18.75" outlineLevel="3">
      <c r="A783" s="36"/>
      <c r="B783" s="3">
        <v>4316</v>
      </c>
      <c r="C783" s="4">
        <v>4720</v>
      </c>
      <c r="D783" s="19">
        <v>6121</v>
      </c>
      <c r="E783" s="19">
        <v>41</v>
      </c>
      <c r="F783" s="1">
        <v>5600</v>
      </c>
      <c r="G783" s="18" t="s">
        <v>490</v>
      </c>
      <c r="H783" s="11" t="s">
        <v>645</v>
      </c>
      <c r="I783" s="11">
        <v>2003</v>
      </c>
      <c r="J783" s="7">
        <v>135439</v>
      </c>
      <c r="K783" s="7">
        <v>41998.9</v>
      </c>
      <c r="L783" s="7">
        <f>23360+23360</f>
        <v>46720</v>
      </c>
      <c r="M783" s="8">
        <f>+N783+O783</f>
        <v>18060</v>
      </c>
      <c r="N783" s="7">
        <v>18060</v>
      </c>
      <c r="O783" s="7"/>
      <c r="P783" s="8">
        <f>+Q783+R783</f>
        <v>18000</v>
      </c>
      <c r="Q783" s="7">
        <v>18000</v>
      </c>
      <c r="R783" s="7"/>
      <c r="S783" s="20">
        <f t="shared" si="336"/>
        <v>99.66777408637874</v>
      </c>
      <c r="T783" s="6" t="s">
        <v>94</v>
      </c>
      <c r="U783" s="34"/>
      <c r="V783" s="9"/>
    </row>
    <row r="784" spans="1:22" ht="18.75" outlineLevel="3">
      <c r="A784" s="36"/>
      <c r="B784" s="3"/>
      <c r="C784" s="4">
        <v>4720</v>
      </c>
      <c r="D784" s="19">
        <v>6121</v>
      </c>
      <c r="E784" s="19">
        <v>42</v>
      </c>
      <c r="F784" s="1">
        <v>5600</v>
      </c>
      <c r="G784" s="18" t="s">
        <v>490</v>
      </c>
      <c r="H784" s="11"/>
      <c r="I784" s="11"/>
      <c r="J784" s="7"/>
      <c r="K784" s="7"/>
      <c r="L784" s="7"/>
      <c r="M784" s="8">
        <f>+N784+O784</f>
        <v>39931.5</v>
      </c>
      <c r="N784" s="7">
        <v>39931.5</v>
      </c>
      <c r="O784" s="7"/>
      <c r="P784" s="8">
        <f>+Q784+R784</f>
        <v>39632.7844</v>
      </c>
      <c r="Q784" s="7">
        <v>39632.7844</v>
      </c>
      <c r="R784" s="7"/>
      <c r="S784" s="20">
        <f t="shared" si="336"/>
        <v>99.25192993000512</v>
      </c>
      <c r="T784" s="6"/>
      <c r="U784" s="34"/>
      <c r="V784" s="9"/>
    </row>
    <row r="785" spans="1:22" ht="18.75" outlineLevel="3">
      <c r="A785" s="36"/>
      <c r="B785" s="3"/>
      <c r="C785" s="4">
        <v>4720</v>
      </c>
      <c r="D785" s="19">
        <v>6141</v>
      </c>
      <c r="E785" s="19">
        <v>42</v>
      </c>
      <c r="F785" s="1">
        <v>5600</v>
      </c>
      <c r="G785" s="18" t="s">
        <v>490</v>
      </c>
      <c r="H785" s="11"/>
      <c r="I785" s="11"/>
      <c r="J785" s="7"/>
      <c r="K785" s="7"/>
      <c r="L785" s="7"/>
      <c r="M785" s="8">
        <f>+N785+O785</f>
        <v>429.5</v>
      </c>
      <c r="N785" s="7">
        <v>429.5</v>
      </c>
      <c r="O785" s="7"/>
      <c r="P785" s="8">
        <f>+Q785+R785</f>
        <v>429.5</v>
      </c>
      <c r="Q785" s="7">
        <v>429.5</v>
      </c>
      <c r="R785" s="7"/>
      <c r="S785" s="20">
        <f t="shared" si="336"/>
        <v>100</v>
      </c>
      <c r="T785" s="6"/>
      <c r="U785" s="34"/>
      <c r="V785" s="9"/>
    </row>
    <row r="786" spans="1:22" ht="18.75" outlineLevel="2">
      <c r="A786" s="36"/>
      <c r="B786" s="3"/>
      <c r="C786" s="35" t="s">
        <v>119</v>
      </c>
      <c r="D786" s="19"/>
      <c r="E786" s="19"/>
      <c r="F786" s="1"/>
      <c r="G786" s="18"/>
      <c r="H786" s="11"/>
      <c r="I786" s="11"/>
      <c r="J786" s="22">
        <f>SUBTOTAL(9,J783:J785)</f>
        <v>135439</v>
      </c>
      <c r="K786" s="22">
        <f aca="true" t="shared" si="352" ref="K786:R786">SUBTOTAL(9,K783:K785)</f>
        <v>41998.9</v>
      </c>
      <c r="L786" s="22">
        <f t="shared" si="352"/>
        <v>46720</v>
      </c>
      <c r="M786" s="22">
        <f t="shared" si="352"/>
        <v>58421</v>
      </c>
      <c r="N786" s="22">
        <f t="shared" si="352"/>
        <v>58421</v>
      </c>
      <c r="O786" s="22">
        <f t="shared" si="352"/>
        <v>0</v>
      </c>
      <c r="P786" s="22">
        <f t="shared" si="352"/>
        <v>58062.2844</v>
      </c>
      <c r="Q786" s="22">
        <f t="shared" si="352"/>
        <v>58062.2844</v>
      </c>
      <c r="R786" s="22">
        <f t="shared" si="352"/>
        <v>0</v>
      </c>
      <c r="S786" s="23">
        <f t="shared" si="336"/>
        <v>99.3859817531367</v>
      </c>
      <c r="T786" s="6"/>
      <c r="U786" s="34"/>
      <c r="V786" s="9">
        <f>J786-M786</f>
        <v>77018</v>
      </c>
    </row>
    <row r="787" spans="1:22" ht="18.75" outlineLevel="3">
      <c r="A787" s="36"/>
      <c r="B787" s="3">
        <v>4316</v>
      </c>
      <c r="C787" s="4">
        <v>4733</v>
      </c>
      <c r="D787" s="13">
        <v>6351</v>
      </c>
      <c r="E787" s="13"/>
      <c r="F787" s="1">
        <v>5600</v>
      </c>
      <c r="G787" s="6" t="s">
        <v>355</v>
      </c>
      <c r="H787" s="24">
        <v>2002</v>
      </c>
      <c r="I787" s="24">
        <v>2002</v>
      </c>
      <c r="J787" s="7">
        <v>1000</v>
      </c>
      <c r="K787" s="16"/>
      <c r="L787" s="14"/>
      <c r="M787" s="8">
        <f>+N787+O787</f>
        <v>1000</v>
      </c>
      <c r="N787" s="14">
        <v>1000</v>
      </c>
      <c r="O787" s="8"/>
      <c r="P787" s="8">
        <f>+Q787+R787</f>
        <v>1000</v>
      </c>
      <c r="Q787" s="8">
        <v>1000</v>
      </c>
      <c r="R787" s="8"/>
      <c r="S787" s="20">
        <f t="shared" si="336"/>
        <v>100</v>
      </c>
      <c r="T787" s="15" t="s">
        <v>538</v>
      </c>
      <c r="U787" s="34"/>
      <c r="V787" s="9"/>
    </row>
    <row r="788" spans="1:22" ht="18.75" outlineLevel="2">
      <c r="A788" s="36"/>
      <c r="B788" s="3"/>
      <c r="C788" s="35" t="s">
        <v>356</v>
      </c>
      <c r="D788" s="13"/>
      <c r="E788" s="13"/>
      <c r="F788" s="1"/>
      <c r="G788" s="17"/>
      <c r="H788" s="24"/>
      <c r="I788" s="24"/>
      <c r="J788" s="22">
        <f>SUBTOTAL(9,J787:J787)</f>
        <v>1000</v>
      </c>
      <c r="K788" s="22">
        <f aca="true" t="shared" si="353" ref="K788:R788">SUBTOTAL(9,K787:K787)</f>
        <v>0</v>
      </c>
      <c r="L788" s="22">
        <f t="shared" si="353"/>
        <v>0</v>
      </c>
      <c r="M788" s="22">
        <f t="shared" si="353"/>
        <v>1000</v>
      </c>
      <c r="N788" s="22">
        <f t="shared" si="353"/>
        <v>1000</v>
      </c>
      <c r="O788" s="22">
        <f t="shared" si="353"/>
        <v>0</v>
      </c>
      <c r="P788" s="22">
        <f t="shared" si="353"/>
        <v>1000</v>
      </c>
      <c r="Q788" s="22">
        <f t="shared" si="353"/>
        <v>1000</v>
      </c>
      <c r="R788" s="22">
        <f t="shared" si="353"/>
        <v>0</v>
      </c>
      <c r="S788" s="23">
        <f t="shared" si="336"/>
        <v>100</v>
      </c>
      <c r="T788" s="15"/>
      <c r="U788" s="34"/>
      <c r="V788" s="9">
        <f>J788-M788</f>
        <v>0</v>
      </c>
    </row>
    <row r="789" spans="1:22" ht="18.75" outlineLevel="1">
      <c r="A789" s="36"/>
      <c r="B789" s="42" t="s">
        <v>35</v>
      </c>
      <c r="C789" s="4"/>
      <c r="D789" s="13"/>
      <c r="E789" s="13"/>
      <c r="F789" s="1"/>
      <c r="G789" s="17"/>
      <c r="H789" s="24"/>
      <c r="I789" s="24"/>
      <c r="J789" s="22">
        <f>SUBTOTAL(9,J775:J787)</f>
        <v>139316</v>
      </c>
      <c r="K789" s="22">
        <f aca="true" t="shared" si="354" ref="K789:R789">SUBTOTAL(9,K775:K787)</f>
        <v>41998.9</v>
      </c>
      <c r="L789" s="22">
        <f t="shared" si="354"/>
        <v>49687</v>
      </c>
      <c r="M789" s="22">
        <f t="shared" si="354"/>
        <v>62298</v>
      </c>
      <c r="N789" s="22">
        <f t="shared" si="354"/>
        <v>62298</v>
      </c>
      <c r="O789" s="22">
        <f t="shared" si="354"/>
        <v>0</v>
      </c>
      <c r="P789" s="22">
        <f t="shared" si="354"/>
        <v>61939.2844</v>
      </c>
      <c r="Q789" s="22">
        <f t="shared" si="354"/>
        <v>61939.2844</v>
      </c>
      <c r="R789" s="22">
        <f t="shared" si="354"/>
        <v>0</v>
      </c>
      <c r="S789" s="23">
        <f t="shared" si="336"/>
        <v>99.4241940351215</v>
      </c>
      <c r="T789" s="15"/>
      <c r="U789" s="34"/>
      <c r="V789" s="9">
        <f>J789-M789</f>
        <v>77018</v>
      </c>
    </row>
    <row r="790" spans="1:22" ht="18.75" outlineLevel="3">
      <c r="A790" s="36"/>
      <c r="B790" s="3">
        <v>4319</v>
      </c>
      <c r="C790" s="4">
        <v>4734</v>
      </c>
      <c r="D790" s="5">
        <v>6121</v>
      </c>
      <c r="E790" s="5"/>
      <c r="F790" s="1">
        <v>5600</v>
      </c>
      <c r="G790" s="6" t="s">
        <v>368</v>
      </c>
      <c r="H790" s="24">
        <v>2002</v>
      </c>
      <c r="I790" s="24">
        <v>2003</v>
      </c>
      <c r="J790" s="7">
        <v>4410</v>
      </c>
      <c r="K790" s="7"/>
      <c r="L790" s="7"/>
      <c r="M790" s="8">
        <f>+N790+O790</f>
        <v>4255.53</v>
      </c>
      <c r="N790" s="7">
        <v>4255.53</v>
      </c>
      <c r="O790" s="7"/>
      <c r="P790" s="8">
        <f>+Q790+R790</f>
        <v>1.6</v>
      </c>
      <c r="Q790" s="7">
        <v>1.6</v>
      </c>
      <c r="R790" s="7"/>
      <c r="S790" s="20">
        <f t="shared" si="336"/>
        <v>0.037598137012311045</v>
      </c>
      <c r="T790" s="6" t="s">
        <v>94</v>
      </c>
      <c r="U790" s="34"/>
      <c r="V790" s="9"/>
    </row>
    <row r="791" spans="1:22" ht="18.75" outlineLevel="3">
      <c r="A791" s="36"/>
      <c r="B791" s="3"/>
      <c r="C791" s="4">
        <v>4734</v>
      </c>
      <c r="D791" s="5">
        <v>6126</v>
      </c>
      <c r="E791" s="5"/>
      <c r="F791" s="1">
        <v>5600</v>
      </c>
      <c r="G791" s="6" t="s">
        <v>368</v>
      </c>
      <c r="H791" s="24"/>
      <c r="I791" s="24"/>
      <c r="J791" s="7"/>
      <c r="K791" s="7"/>
      <c r="L791" s="7"/>
      <c r="M791" s="8">
        <f>+N791+O791</f>
        <v>104.48</v>
      </c>
      <c r="N791" s="7">
        <v>104.48</v>
      </c>
      <c r="O791" s="7"/>
      <c r="P791" s="8">
        <f>+Q791+R791</f>
        <v>96.6</v>
      </c>
      <c r="Q791" s="7">
        <v>96.6</v>
      </c>
      <c r="R791" s="7"/>
      <c r="S791" s="20">
        <f t="shared" si="336"/>
        <v>92.45788667687594</v>
      </c>
      <c r="T791" s="6"/>
      <c r="U791" s="34"/>
      <c r="V791" s="9"/>
    </row>
    <row r="792" spans="1:22" ht="18.75" outlineLevel="2">
      <c r="A792" s="36"/>
      <c r="B792" s="3"/>
      <c r="C792" s="35" t="s">
        <v>369</v>
      </c>
      <c r="D792" s="5"/>
      <c r="E792" s="5"/>
      <c r="F792" s="1"/>
      <c r="G792" s="6"/>
      <c r="H792" s="11"/>
      <c r="I792" s="11"/>
      <c r="J792" s="22">
        <f>SUBTOTAL(9,J790:J791)</f>
        <v>4410</v>
      </c>
      <c r="K792" s="22">
        <f aca="true" t="shared" si="355" ref="K792:R792">SUBTOTAL(9,K790:K791)</f>
        <v>0</v>
      </c>
      <c r="L792" s="22">
        <f t="shared" si="355"/>
        <v>0</v>
      </c>
      <c r="M792" s="22">
        <f t="shared" si="355"/>
        <v>4360.009999999999</v>
      </c>
      <c r="N792" s="22">
        <f t="shared" si="355"/>
        <v>4360.009999999999</v>
      </c>
      <c r="O792" s="22">
        <f t="shared" si="355"/>
        <v>0</v>
      </c>
      <c r="P792" s="22">
        <f t="shared" si="355"/>
        <v>98.19999999999999</v>
      </c>
      <c r="Q792" s="22">
        <f t="shared" si="355"/>
        <v>98.19999999999999</v>
      </c>
      <c r="R792" s="22">
        <f t="shared" si="355"/>
        <v>0</v>
      </c>
      <c r="S792" s="23">
        <f t="shared" si="336"/>
        <v>2.252288412182541</v>
      </c>
      <c r="T792" s="6"/>
      <c r="U792" s="34"/>
      <c r="V792" s="9">
        <f>J792-M792</f>
        <v>49.99000000000069</v>
      </c>
    </row>
    <row r="793" spans="1:22" ht="18.75" outlineLevel="1">
      <c r="A793" s="36"/>
      <c r="B793" s="42" t="s">
        <v>371</v>
      </c>
      <c r="C793" s="4"/>
      <c r="D793" s="5"/>
      <c r="E793" s="5"/>
      <c r="F793" s="1"/>
      <c r="G793" s="6"/>
      <c r="H793" s="11"/>
      <c r="I793" s="11"/>
      <c r="J793" s="22">
        <f>SUBTOTAL(9,J790:J791)</f>
        <v>4410</v>
      </c>
      <c r="K793" s="22">
        <f aca="true" t="shared" si="356" ref="K793:R793">SUBTOTAL(9,K790:K791)</f>
        <v>0</v>
      </c>
      <c r="L793" s="22">
        <f t="shared" si="356"/>
        <v>0</v>
      </c>
      <c r="M793" s="22">
        <f t="shared" si="356"/>
        <v>4360.009999999999</v>
      </c>
      <c r="N793" s="22">
        <f t="shared" si="356"/>
        <v>4360.009999999999</v>
      </c>
      <c r="O793" s="22">
        <f t="shared" si="356"/>
        <v>0</v>
      </c>
      <c r="P793" s="22">
        <f t="shared" si="356"/>
        <v>98.19999999999999</v>
      </c>
      <c r="Q793" s="22">
        <f t="shared" si="356"/>
        <v>98.19999999999999</v>
      </c>
      <c r="R793" s="22">
        <f t="shared" si="356"/>
        <v>0</v>
      </c>
      <c r="S793" s="23">
        <f t="shared" si="336"/>
        <v>2.252288412182541</v>
      </c>
      <c r="T793" s="6"/>
      <c r="U793" s="34"/>
      <c r="V793" s="9">
        <f>J793-M793</f>
        <v>49.99000000000069</v>
      </c>
    </row>
    <row r="794" spans="1:22" ht="18.75" outlineLevel="3">
      <c r="A794" s="36"/>
      <c r="B794" s="3">
        <v>4322</v>
      </c>
      <c r="C794" s="4">
        <v>3497</v>
      </c>
      <c r="D794" s="5">
        <v>6322</v>
      </c>
      <c r="E794" s="19"/>
      <c r="F794" s="1">
        <v>5600</v>
      </c>
      <c r="G794" s="18" t="s">
        <v>446</v>
      </c>
      <c r="H794" s="11">
        <v>2002</v>
      </c>
      <c r="I794" s="11">
        <v>2002</v>
      </c>
      <c r="J794" s="7">
        <v>5000</v>
      </c>
      <c r="K794" s="7"/>
      <c r="L794" s="7">
        <v>5000</v>
      </c>
      <c r="M794" s="8">
        <f>+N794+O794</f>
        <v>5000</v>
      </c>
      <c r="N794" s="7">
        <v>5000</v>
      </c>
      <c r="O794" s="7"/>
      <c r="P794" s="8">
        <f>+Q794+R794</f>
        <v>5000</v>
      </c>
      <c r="Q794" s="7">
        <v>5000</v>
      </c>
      <c r="R794" s="7"/>
      <c r="S794" s="20">
        <f t="shared" si="336"/>
        <v>100</v>
      </c>
      <c r="T794" s="6" t="s">
        <v>118</v>
      </c>
      <c r="U794" s="34" t="s">
        <v>736</v>
      </c>
      <c r="V794" s="9"/>
    </row>
    <row r="795" spans="1:22" ht="18.75" outlineLevel="2">
      <c r="A795" s="36"/>
      <c r="B795" s="3"/>
      <c r="C795" s="35" t="s">
        <v>134</v>
      </c>
      <c r="D795" s="19"/>
      <c r="E795" s="19"/>
      <c r="F795" s="65"/>
      <c r="G795" s="18"/>
      <c r="H795" s="11"/>
      <c r="I795" s="11"/>
      <c r="J795" s="22">
        <f>SUBTOTAL(9,J794:J794)</f>
        <v>5000</v>
      </c>
      <c r="K795" s="22">
        <f aca="true" t="shared" si="357" ref="K795:R795">SUBTOTAL(9,K794:K794)</f>
        <v>0</v>
      </c>
      <c r="L795" s="22">
        <f t="shared" si="357"/>
        <v>5000</v>
      </c>
      <c r="M795" s="22">
        <f t="shared" si="357"/>
        <v>5000</v>
      </c>
      <c r="N795" s="22">
        <f t="shared" si="357"/>
        <v>5000</v>
      </c>
      <c r="O795" s="22">
        <f t="shared" si="357"/>
        <v>0</v>
      </c>
      <c r="P795" s="22">
        <f t="shared" si="357"/>
        <v>5000</v>
      </c>
      <c r="Q795" s="22">
        <f t="shared" si="357"/>
        <v>5000</v>
      </c>
      <c r="R795" s="22">
        <f t="shared" si="357"/>
        <v>0</v>
      </c>
      <c r="S795" s="23">
        <f t="shared" si="336"/>
        <v>100</v>
      </c>
      <c r="T795" s="6"/>
      <c r="U795" s="34"/>
      <c r="V795" s="9">
        <f>J795-M795</f>
        <v>0</v>
      </c>
    </row>
    <row r="796" spans="1:22" ht="18.75" outlineLevel="1">
      <c r="A796" s="36"/>
      <c r="B796" s="42" t="s">
        <v>447</v>
      </c>
      <c r="C796" s="4"/>
      <c r="D796" s="19"/>
      <c r="E796" s="19"/>
      <c r="F796" s="65"/>
      <c r="G796" s="18"/>
      <c r="H796" s="11"/>
      <c r="I796" s="11"/>
      <c r="J796" s="22">
        <f>SUBTOTAL(9,J794:J794)</f>
        <v>5000</v>
      </c>
      <c r="K796" s="22">
        <f aca="true" t="shared" si="358" ref="K796:R796">SUBTOTAL(9,K794:K794)</f>
        <v>0</v>
      </c>
      <c r="L796" s="22">
        <f t="shared" si="358"/>
        <v>5000</v>
      </c>
      <c r="M796" s="22">
        <f t="shared" si="358"/>
        <v>5000</v>
      </c>
      <c r="N796" s="22">
        <f t="shared" si="358"/>
        <v>5000</v>
      </c>
      <c r="O796" s="22">
        <f t="shared" si="358"/>
        <v>0</v>
      </c>
      <c r="P796" s="22">
        <f t="shared" si="358"/>
        <v>5000</v>
      </c>
      <c r="Q796" s="22">
        <f t="shared" si="358"/>
        <v>5000</v>
      </c>
      <c r="R796" s="22">
        <f t="shared" si="358"/>
        <v>0</v>
      </c>
      <c r="S796" s="23">
        <f t="shared" si="336"/>
        <v>100</v>
      </c>
      <c r="T796" s="6"/>
      <c r="U796" s="34"/>
      <c r="V796" s="9">
        <f>J796-M796</f>
        <v>0</v>
      </c>
    </row>
    <row r="797" spans="1:22" ht="18.75" outlineLevel="3">
      <c r="A797" s="26"/>
      <c r="B797" s="3">
        <v>4339</v>
      </c>
      <c r="C797" s="4">
        <v>4721</v>
      </c>
      <c r="D797" s="5">
        <v>6121</v>
      </c>
      <c r="E797" s="5"/>
      <c r="F797" s="1">
        <v>5600</v>
      </c>
      <c r="G797" s="6" t="s">
        <v>438</v>
      </c>
      <c r="H797" s="11" t="s">
        <v>645</v>
      </c>
      <c r="I797" s="11">
        <v>2002</v>
      </c>
      <c r="J797" s="7">
        <v>16700</v>
      </c>
      <c r="K797" s="7">
        <v>9136.7</v>
      </c>
      <c r="L797" s="7">
        <v>7542</v>
      </c>
      <c r="M797" s="8">
        <f>+N797+O797</f>
        <v>7563</v>
      </c>
      <c r="N797" s="7">
        <v>7563</v>
      </c>
      <c r="O797" s="7"/>
      <c r="P797" s="8">
        <f>+Q797+R797</f>
        <v>7541.149</v>
      </c>
      <c r="Q797" s="7">
        <v>7541.149</v>
      </c>
      <c r="R797" s="7"/>
      <c r="S797" s="20">
        <f t="shared" si="336"/>
        <v>99.71108025915643</v>
      </c>
      <c r="T797" s="6" t="s">
        <v>94</v>
      </c>
      <c r="U797" s="34" t="s">
        <v>736</v>
      </c>
      <c r="V797" s="9"/>
    </row>
    <row r="798" spans="1:22" ht="19.5" customHeight="1" outlineLevel="2">
      <c r="A798" s="26"/>
      <c r="B798" s="3"/>
      <c r="C798" s="35" t="s">
        <v>491</v>
      </c>
      <c r="D798" s="5"/>
      <c r="E798" s="5"/>
      <c r="F798" s="1"/>
      <c r="G798" s="6"/>
      <c r="H798" s="11"/>
      <c r="I798" s="11"/>
      <c r="J798" s="22">
        <f>SUBTOTAL(9,J797:J797)</f>
        <v>16700</v>
      </c>
      <c r="K798" s="22">
        <f aca="true" t="shared" si="359" ref="K798:R798">SUBTOTAL(9,K797:K797)</f>
        <v>9136.7</v>
      </c>
      <c r="L798" s="22">
        <f t="shared" si="359"/>
        <v>7542</v>
      </c>
      <c r="M798" s="22">
        <f t="shared" si="359"/>
        <v>7563</v>
      </c>
      <c r="N798" s="22">
        <f t="shared" si="359"/>
        <v>7563</v>
      </c>
      <c r="O798" s="22">
        <f t="shared" si="359"/>
        <v>0</v>
      </c>
      <c r="P798" s="22">
        <f t="shared" si="359"/>
        <v>7541.149</v>
      </c>
      <c r="Q798" s="22">
        <f t="shared" si="359"/>
        <v>7541.149</v>
      </c>
      <c r="R798" s="22">
        <f t="shared" si="359"/>
        <v>0</v>
      </c>
      <c r="S798" s="23">
        <f t="shared" si="336"/>
        <v>99.71108025915643</v>
      </c>
      <c r="T798" s="6"/>
      <c r="U798" s="34"/>
      <c r="V798" s="9">
        <f>J798-M798</f>
        <v>9137</v>
      </c>
    </row>
    <row r="799" spans="1:22" ht="18.75" outlineLevel="1">
      <c r="A799" s="26"/>
      <c r="B799" s="42" t="s">
        <v>38</v>
      </c>
      <c r="C799" s="4"/>
      <c r="D799" s="5"/>
      <c r="E799" s="5"/>
      <c r="F799" s="1"/>
      <c r="G799" s="6"/>
      <c r="H799" s="11"/>
      <c r="I799" s="11"/>
      <c r="J799" s="22">
        <f>SUBTOTAL(9,J797:J797)</f>
        <v>16700</v>
      </c>
      <c r="K799" s="22">
        <f aca="true" t="shared" si="360" ref="K799:R799">SUBTOTAL(9,K797:K797)</f>
        <v>9136.7</v>
      </c>
      <c r="L799" s="22">
        <f t="shared" si="360"/>
        <v>7542</v>
      </c>
      <c r="M799" s="22">
        <f t="shared" si="360"/>
        <v>7563</v>
      </c>
      <c r="N799" s="22">
        <f t="shared" si="360"/>
        <v>7563</v>
      </c>
      <c r="O799" s="22">
        <f t="shared" si="360"/>
        <v>0</v>
      </c>
      <c r="P799" s="22">
        <f t="shared" si="360"/>
        <v>7541.149</v>
      </c>
      <c r="Q799" s="22">
        <f t="shared" si="360"/>
        <v>7541.149</v>
      </c>
      <c r="R799" s="22">
        <f t="shared" si="360"/>
        <v>0</v>
      </c>
      <c r="S799" s="23">
        <f t="shared" si="336"/>
        <v>99.71108025915643</v>
      </c>
      <c r="T799" s="6"/>
      <c r="U799" s="34"/>
      <c r="V799" s="9">
        <f>J799-M799</f>
        <v>9137</v>
      </c>
    </row>
    <row r="800" spans="1:22" ht="18.75" outlineLevel="3">
      <c r="A800" s="26"/>
      <c r="B800" s="3">
        <v>4341</v>
      </c>
      <c r="C800" s="4">
        <v>3005720000</v>
      </c>
      <c r="D800" s="13">
        <v>6122</v>
      </c>
      <c r="E800" s="13"/>
      <c r="F800" s="1">
        <v>7200</v>
      </c>
      <c r="G800" s="6" t="s">
        <v>120</v>
      </c>
      <c r="H800" s="24">
        <v>2002</v>
      </c>
      <c r="I800" s="24">
        <v>2002</v>
      </c>
      <c r="J800" s="7">
        <v>620</v>
      </c>
      <c r="K800" s="16"/>
      <c r="L800" s="14">
        <v>700</v>
      </c>
      <c r="M800" s="8">
        <f>+N800+O800</f>
        <v>620</v>
      </c>
      <c r="N800" s="14">
        <v>620</v>
      </c>
      <c r="O800" s="8"/>
      <c r="P800" s="8">
        <f>+Q800+R800</f>
        <v>619.0282</v>
      </c>
      <c r="Q800" s="8">
        <v>619.0282</v>
      </c>
      <c r="R800" s="8"/>
      <c r="S800" s="20">
        <f t="shared" si="336"/>
        <v>99.84325806451612</v>
      </c>
      <c r="T800" s="15" t="s">
        <v>118</v>
      </c>
      <c r="U800" s="34" t="s">
        <v>736</v>
      </c>
      <c r="V800" s="9"/>
    </row>
    <row r="801" spans="1:22" ht="18.75" outlineLevel="2">
      <c r="A801" s="26"/>
      <c r="B801" s="3"/>
      <c r="C801" s="35" t="s">
        <v>88</v>
      </c>
      <c r="D801" s="13"/>
      <c r="E801" s="13"/>
      <c r="F801" s="1"/>
      <c r="G801" s="17"/>
      <c r="H801" s="24"/>
      <c r="I801" s="24"/>
      <c r="J801" s="22">
        <f>SUBTOTAL(9,J800:J800)</f>
        <v>620</v>
      </c>
      <c r="K801" s="22">
        <f aca="true" t="shared" si="361" ref="K801:R801">SUBTOTAL(9,K800:K800)</f>
        <v>0</v>
      </c>
      <c r="L801" s="22">
        <f t="shared" si="361"/>
        <v>700</v>
      </c>
      <c r="M801" s="22">
        <f t="shared" si="361"/>
        <v>620</v>
      </c>
      <c r="N801" s="22">
        <f t="shared" si="361"/>
        <v>620</v>
      </c>
      <c r="O801" s="22">
        <f t="shared" si="361"/>
        <v>0</v>
      </c>
      <c r="P801" s="22">
        <f t="shared" si="361"/>
        <v>619.0282</v>
      </c>
      <c r="Q801" s="22">
        <f t="shared" si="361"/>
        <v>619.0282</v>
      </c>
      <c r="R801" s="22">
        <f t="shared" si="361"/>
        <v>0</v>
      </c>
      <c r="S801" s="23">
        <f t="shared" si="336"/>
        <v>99.84325806451612</v>
      </c>
      <c r="T801" s="15"/>
      <c r="U801" s="34"/>
      <c r="V801" s="9">
        <f>J801-M801</f>
        <v>0</v>
      </c>
    </row>
    <row r="802" spans="1:22" ht="18.75" outlineLevel="1">
      <c r="A802" s="26"/>
      <c r="B802" s="42" t="s">
        <v>36</v>
      </c>
      <c r="C802" s="4"/>
      <c r="D802" s="5"/>
      <c r="E802" s="5"/>
      <c r="F802" s="1"/>
      <c r="G802" s="6"/>
      <c r="H802" s="11"/>
      <c r="I802" s="11"/>
      <c r="J802" s="22">
        <f>SUBTOTAL(9,J800:J800)</f>
        <v>620</v>
      </c>
      <c r="K802" s="22">
        <f aca="true" t="shared" si="362" ref="K802:R802">SUBTOTAL(9,K800:K800)</f>
        <v>0</v>
      </c>
      <c r="L802" s="22">
        <f t="shared" si="362"/>
        <v>700</v>
      </c>
      <c r="M802" s="22">
        <f t="shared" si="362"/>
        <v>620</v>
      </c>
      <c r="N802" s="22">
        <f t="shared" si="362"/>
        <v>620</v>
      </c>
      <c r="O802" s="22">
        <f t="shared" si="362"/>
        <v>0</v>
      </c>
      <c r="P802" s="22">
        <f t="shared" si="362"/>
        <v>619.0282</v>
      </c>
      <c r="Q802" s="22">
        <f t="shared" si="362"/>
        <v>619.0282</v>
      </c>
      <c r="R802" s="22">
        <f t="shared" si="362"/>
        <v>0</v>
      </c>
      <c r="S802" s="23">
        <f t="shared" si="336"/>
        <v>99.84325806451612</v>
      </c>
      <c r="T802" s="6"/>
      <c r="U802" s="34"/>
      <c r="V802" s="9">
        <f>J802-M802</f>
        <v>0</v>
      </c>
    </row>
    <row r="803" spans="1:22" ht="18.75" outlineLevel="3">
      <c r="A803" s="26"/>
      <c r="B803" s="3">
        <v>4349</v>
      </c>
      <c r="C803" s="4">
        <v>3499</v>
      </c>
      <c r="D803" s="13">
        <v>6460</v>
      </c>
      <c r="E803" s="13"/>
      <c r="F803" s="15">
        <v>7200</v>
      </c>
      <c r="G803" s="6" t="s">
        <v>492</v>
      </c>
      <c r="H803" s="24">
        <v>2002</v>
      </c>
      <c r="I803" s="24">
        <v>2002</v>
      </c>
      <c r="J803" s="7">
        <v>1050</v>
      </c>
      <c r="K803" s="16"/>
      <c r="L803" s="14">
        <v>1050</v>
      </c>
      <c r="M803" s="8">
        <f>+N803+O803</f>
        <v>1050</v>
      </c>
      <c r="N803" s="14">
        <v>1050</v>
      </c>
      <c r="O803" s="8"/>
      <c r="P803" s="8">
        <f>+Q803+R803</f>
        <v>1050</v>
      </c>
      <c r="Q803" s="8">
        <v>1050</v>
      </c>
      <c r="R803" s="8"/>
      <c r="S803" s="20">
        <f t="shared" si="336"/>
        <v>100</v>
      </c>
      <c r="T803" s="15" t="s">
        <v>118</v>
      </c>
      <c r="U803" s="34" t="s">
        <v>736</v>
      </c>
      <c r="V803" s="9"/>
    </row>
    <row r="804" spans="1:22" ht="18.75" outlineLevel="2">
      <c r="A804" s="26"/>
      <c r="B804" s="3"/>
      <c r="C804" s="35" t="s">
        <v>135</v>
      </c>
      <c r="D804" s="13"/>
      <c r="E804" s="13"/>
      <c r="F804" s="15"/>
      <c r="G804" s="17"/>
      <c r="H804" s="24"/>
      <c r="I804" s="24"/>
      <c r="J804" s="22">
        <f>SUBTOTAL(9,J803:J803)</f>
        <v>1050</v>
      </c>
      <c r="K804" s="22">
        <f aca="true" t="shared" si="363" ref="K804:R804">SUBTOTAL(9,K803:K803)</f>
        <v>0</v>
      </c>
      <c r="L804" s="22">
        <f t="shared" si="363"/>
        <v>1050</v>
      </c>
      <c r="M804" s="22">
        <f t="shared" si="363"/>
        <v>1050</v>
      </c>
      <c r="N804" s="22">
        <f t="shared" si="363"/>
        <v>1050</v>
      </c>
      <c r="O804" s="22">
        <f t="shared" si="363"/>
        <v>0</v>
      </c>
      <c r="P804" s="22">
        <f t="shared" si="363"/>
        <v>1050</v>
      </c>
      <c r="Q804" s="22">
        <f t="shared" si="363"/>
        <v>1050</v>
      </c>
      <c r="R804" s="22">
        <f t="shared" si="363"/>
        <v>0</v>
      </c>
      <c r="S804" s="23">
        <f t="shared" si="336"/>
        <v>100</v>
      </c>
      <c r="T804" s="15"/>
      <c r="U804" s="34"/>
      <c r="V804" s="9">
        <f>J804-M804</f>
        <v>0</v>
      </c>
    </row>
    <row r="805" spans="1:22" ht="18.75" outlineLevel="1">
      <c r="A805" s="26"/>
      <c r="B805" s="42" t="s">
        <v>37</v>
      </c>
      <c r="C805" s="4"/>
      <c r="D805" s="13"/>
      <c r="E805" s="13"/>
      <c r="F805" s="15"/>
      <c r="G805" s="17"/>
      <c r="H805" s="24"/>
      <c r="I805" s="24"/>
      <c r="J805" s="22">
        <f>SUBTOTAL(9,J803:J803)</f>
        <v>1050</v>
      </c>
      <c r="K805" s="22">
        <f aca="true" t="shared" si="364" ref="K805:R805">SUBTOTAL(9,K803:K803)</f>
        <v>0</v>
      </c>
      <c r="L805" s="22">
        <f t="shared" si="364"/>
        <v>1050</v>
      </c>
      <c r="M805" s="22">
        <f t="shared" si="364"/>
        <v>1050</v>
      </c>
      <c r="N805" s="22">
        <f t="shared" si="364"/>
        <v>1050</v>
      </c>
      <c r="O805" s="22">
        <f t="shared" si="364"/>
        <v>0</v>
      </c>
      <c r="P805" s="22">
        <f t="shared" si="364"/>
        <v>1050</v>
      </c>
      <c r="Q805" s="22">
        <f t="shared" si="364"/>
        <v>1050</v>
      </c>
      <c r="R805" s="22">
        <f t="shared" si="364"/>
        <v>0</v>
      </c>
      <c r="S805" s="23">
        <f t="shared" si="336"/>
        <v>100</v>
      </c>
      <c r="T805" s="15"/>
      <c r="U805" s="34"/>
      <c r="V805" s="9">
        <f>J805-M805</f>
        <v>0</v>
      </c>
    </row>
    <row r="806" spans="1:22" ht="18.75" outlineLevel="3">
      <c r="A806" s="26"/>
      <c r="B806" s="3">
        <v>5311</v>
      </c>
      <c r="C806" s="4">
        <v>3008</v>
      </c>
      <c r="D806" s="13">
        <v>6111</v>
      </c>
      <c r="E806" s="13"/>
      <c r="F806" s="26">
        <v>8200</v>
      </c>
      <c r="G806" s="6" t="s">
        <v>121</v>
      </c>
      <c r="H806" s="24">
        <v>2002</v>
      </c>
      <c r="I806" s="24">
        <v>2002</v>
      </c>
      <c r="J806" s="7">
        <v>14643</v>
      </c>
      <c r="K806" s="16"/>
      <c r="L806" s="14">
        <v>1600</v>
      </c>
      <c r="M806" s="8">
        <f>+N806+O806</f>
        <v>1500</v>
      </c>
      <c r="N806" s="14">
        <v>1500</v>
      </c>
      <c r="O806" s="8"/>
      <c r="P806" s="8">
        <f>+Q806+R806</f>
        <v>1499.9727</v>
      </c>
      <c r="Q806" s="8">
        <v>1499.9727</v>
      </c>
      <c r="R806" s="8"/>
      <c r="S806" s="20">
        <f t="shared" si="336"/>
        <v>99.99818</v>
      </c>
      <c r="T806" s="15" t="s">
        <v>122</v>
      </c>
      <c r="U806" s="34" t="s">
        <v>736</v>
      </c>
      <c r="V806" s="9"/>
    </row>
    <row r="807" spans="1:22" ht="18.75" outlineLevel="3">
      <c r="A807" s="36"/>
      <c r="B807" s="3"/>
      <c r="C807" s="4">
        <v>3008</v>
      </c>
      <c r="D807" s="13">
        <v>6122</v>
      </c>
      <c r="E807" s="13"/>
      <c r="F807" s="26">
        <v>8200</v>
      </c>
      <c r="G807" s="6" t="s">
        <v>89</v>
      </c>
      <c r="H807" s="24"/>
      <c r="I807" s="24"/>
      <c r="J807" s="7"/>
      <c r="K807" s="16"/>
      <c r="L807" s="14">
        <v>26525</v>
      </c>
      <c r="M807" s="8">
        <f>+N807+O807</f>
        <v>9043</v>
      </c>
      <c r="N807" s="14">
        <v>9043</v>
      </c>
      <c r="O807" s="8"/>
      <c r="P807" s="8">
        <f>+Q807+R807</f>
        <v>9031.9476</v>
      </c>
      <c r="Q807" s="8">
        <v>9031.9476</v>
      </c>
      <c r="R807" s="8"/>
      <c r="S807" s="20">
        <f t="shared" si="336"/>
        <v>99.87777949795421</v>
      </c>
      <c r="T807" s="15"/>
      <c r="U807" s="34" t="s">
        <v>736</v>
      </c>
      <c r="V807" s="9"/>
    </row>
    <row r="808" spans="1:22" ht="18.75" outlineLevel="3">
      <c r="A808" s="36"/>
      <c r="B808" s="3"/>
      <c r="C808" s="4">
        <v>3008</v>
      </c>
      <c r="D808" s="13">
        <v>6123</v>
      </c>
      <c r="E808" s="13"/>
      <c r="F808" s="26">
        <v>8200</v>
      </c>
      <c r="G808" s="6" t="s">
        <v>90</v>
      </c>
      <c r="H808" s="24"/>
      <c r="I808" s="24"/>
      <c r="J808" s="7"/>
      <c r="K808" s="16"/>
      <c r="L808" s="14">
        <v>4500</v>
      </c>
      <c r="M808" s="8">
        <f>+N808+O808</f>
        <v>3600</v>
      </c>
      <c r="N808" s="14">
        <v>3600</v>
      </c>
      <c r="O808" s="8"/>
      <c r="P808" s="8">
        <f>+Q808+R808</f>
        <v>3559.8529</v>
      </c>
      <c r="Q808" s="8">
        <v>3559.8529</v>
      </c>
      <c r="R808" s="8"/>
      <c r="S808" s="20">
        <f t="shared" si="336"/>
        <v>98.88480277777776</v>
      </c>
      <c r="T808" s="15"/>
      <c r="U808" s="34" t="s">
        <v>736</v>
      </c>
      <c r="V808" s="9"/>
    </row>
    <row r="809" spans="1:22" ht="18.75" outlineLevel="3">
      <c r="A809" s="36"/>
      <c r="B809" s="3"/>
      <c r="C809" s="4">
        <v>3008</v>
      </c>
      <c r="D809" s="13">
        <v>6126</v>
      </c>
      <c r="E809" s="13"/>
      <c r="F809" s="26">
        <v>8200</v>
      </c>
      <c r="G809" s="6" t="s">
        <v>91</v>
      </c>
      <c r="H809" s="24"/>
      <c r="I809" s="24"/>
      <c r="J809" s="7"/>
      <c r="K809" s="16"/>
      <c r="L809" s="14">
        <v>500</v>
      </c>
      <c r="M809" s="8">
        <f>+N809+O809</f>
        <v>500</v>
      </c>
      <c r="N809" s="14">
        <v>500</v>
      </c>
      <c r="O809" s="8"/>
      <c r="P809" s="8">
        <f>+Q809+R809</f>
        <v>500</v>
      </c>
      <c r="Q809" s="8">
        <v>500</v>
      </c>
      <c r="R809" s="8"/>
      <c r="S809" s="20">
        <f t="shared" si="336"/>
        <v>100</v>
      </c>
      <c r="T809" s="15"/>
      <c r="U809" s="34" t="s">
        <v>736</v>
      </c>
      <c r="V809" s="9"/>
    </row>
    <row r="810" spans="1:22" ht="18.75" outlineLevel="2">
      <c r="A810" s="36"/>
      <c r="B810" s="3"/>
      <c r="C810" s="35" t="s">
        <v>159</v>
      </c>
      <c r="D810" s="13"/>
      <c r="E810" s="13"/>
      <c r="F810" s="26"/>
      <c r="G810" s="17"/>
      <c r="H810" s="24"/>
      <c r="I810" s="24"/>
      <c r="J810" s="22">
        <f>SUBTOTAL(9,J806:J809)</f>
        <v>14643</v>
      </c>
      <c r="K810" s="22">
        <f aca="true" t="shared" si="365" ref="K810:R810">SUBTOTAL(9,K806:K809)</f>
        <v>0</v>
      </c>
      <c r="L810" s="22">
        <f t="shared" si="365"/>
        <v>33125</v>
      </c>
      <c r="M810" s="22">
        <f t="shared" si="365"/>
        <v>14643</v>
      </c>
      <c r="N810" s="22">
        <f t="shared" si="365"/>
        <v>14643</v>
      </c>
      <c r="O810" s="22">
        <f t="shared" si="365"/>
        <v>0</v>
      </c>
      <c r="P810" s="22">
        <f t="shared" si="365"/>
        <v>14591.7732</v>
      </c>
      <c r="Q810" s="22">
        <f t="shared" si="365"/>
        <v>14591.7732</v>
      </c>
      <c r="R810" s="22">
        <f t="shared" si="365"/>
        <v>0</v>
      </c>
      <c r="S810" s="23">
        <f t="shared" si="336"/>
        <v>99.65016185207949</v>
      </c>
      <c r="T810" s="15"/>
      <c r="U810" s="34"/>
      <c r="V810" s="9">
        <f>J810-M810</f>
        <v>0</v>
      </c>
    </row>
    <row r="811" spans="1:22" ht="18.75" outlineLevel="2">
      <c r="A811" s="36"/>
      <c r="B811" s="3">
        <v>5311</v>
      </c>
      <c r="C811" s="4">
        <v>3486</v>
      </c>
      <c r="D811" s="13">
        <v>6122</v>
      </c>
      <c r="E811" s="13"/>
      <c r="F811" s="26">
        <v>7200</v>
      </c>
      <c r="G811" s="17" t="s">
        <v>139</v>
      </c>
      <c r="H811" s="24">
        <v>2002</v>
      </c>
      <c r="I811" s="24" t="s">
        <v>642</v>
      </c>
      <c r="J811" s="7">
        <v>1000</v>
      </c>
      <c r="K811" s="7"/>
      <c r="L811" s="7"/>
      <c r="M811" s="7">
        <f>+N811+O811</f>
        <v>300</v>
      </c>
      <c r="N811" s="7">
        <v>300</v>
      </c>
      <c r="O811" s="7"/>
      <c r="P811" s="7">
        <f>+Q811+R811</f>
        <v>300</v>
      </c>
      <c r="Q811" s="7">
        <v>300</v>
      </c>
      <c r="R811" s="7">
        <v>0</v>
      </c>
      <c r="S811" s="20">
        <f>IF(M811=0,0,(P811/M811*100))</f>
        <v>100</v>
      </c>
      <c r="T811" s="15" t="s">
        <v>118</v>
      </c>
      <c r="U811" s="34"/>
      <c r="V811" s="9"/>
    </row>
    <row r="812" spans="1:22" ht="18.75" outlineLevel="2">
      <c r="A812" s="36"/>
      <c r="B812" s="3"/>
      <c r="C812" s="4">
        <v>3486</v>
      </c>
      <c r="D812" s="13">
        <v>6122</v>
      </c>
      <c r="E812" s="13">
        <v>14627</v>
      </c>
      <c r="F812" s="26">
        <v>7200</v>
      </c>
      <c r="G812" s="17" t="s">
        <v>139</v>
      </c>
      <c r="H812" s="24"/>
      <c r="I812" s="24"/>
      <c r="J812" s="7"/>
      <c r="K812" s="7"/>
      <c r="L812" s="7"/>
      <c r="M812" s="7">
        <f>+N812+O812</f>
        <v>700</v>
      </c>
      <c r="N812" s="7">
        <v>700</v>
      </c>
      <c r="O812" s="7"/>
      <c r="P812" s="7">
        <f>+Q812+R812</f>
        <v>700</v>
      </c>
      <c r="Q812" s="7">
        <v>700</v>
      </c>
      <c r="R812" s="7">
        <v>0</v>
      </c>
      <c r="S812" s="20">
        <f>IF(M812=0,0,(P812/M812*100))</f>
        <v>100</v>
      </c>
      <c r="T812" s="15"/>
      <c r="U812" s="34"/>
      <c r="V812" s="9"/>
    </row>
    <row r="813" spans="1:22" ht="18.75" outlineLevel="2">
      <c r="A813" s="36"/>
      <c r="B813" s="3"/>
      <c r="C813" s="35" t="s">
        <v>140</v>
      </c>
      <c r="D813" s="13"/>
      <c r="E813" s="13"/>
      <c r="F813" s="26"/>
      <c r="G813" s="17"/>
      <c r="H813" s="24"/>
      <c r="I813" s="24"/>
      <c r="J813" s="22">
        <f>SUBTOTAL(9,J811:J812)</f>
        <v>1000</v>
      </c>
      <c r="K813" s="22">
        <f aca="true" t="shared" si="366" ref="K813:R813">SUBTOTAL(9,K811:K812)</f>
        <v>0</v>
      </c>
      <c r="L813" s="22">
        <f t="shared" si="366"/>
        <v>0</v>
      </c>
      <c r="M813" s="22">
        <f t="shared" si="366"/>
        <v>1000</v>
      </c>
      <c r="N813" s="22">
        <f t="shared" si="366"/>
        <v>1000</v>
      </c>
      <c r="O813" s="22">
        <f t="shared" si="366"/>
        <v>0</v>
      </c>
      <c r="P813" s="22">
        <f t="shared" si="366"/>
        <v>1000</v>
      </c>
      <c r="Q813" s="22">
        <f t="shared" si="366"/>
        <v>1000</v>
      </c>
      <c r="R813" s="22">
        <f t="shared" si="366"/>
        <v>0</v>
      </c>
      <c r="S813" s="23">
        <f>IF(M813=0,0,(P813/M813*100))</f>
        <v>100</v>
      </c>
      <c r="T813" s="15"/>
      <c r="U813" s="34"/>
      <c r="V813" s="9"/>
    </row>
    <row r="814" spans="1:22" ht="18.75" outlineLevel="3">
      <c r="A814" s="36"/>
      <c r="B814" s="3">
        <v>5311</v>
      </c>
      <c r="C814" s="4">
        <v>4617</v>
      </c>
      <c r="D814" s="5">
        <v>6121</v>
      </c>
      <c r="E814" s="5"/>
      <c r="F814" s="1">
        <v>5600</v>
      </c>
      <c r="G814" s="6" t="s">
        <v>725</v>
      </c>
      <c r="H814" s="11" t="s">
        <v>645</v>
      </c>
      <c r="I814" s="11" t="s">
        <v>642</v>
      </c>
      <c r="J814" s="7">
        <v>74748</v>
      </c>
      <c r="K814" s="7">
        <v>34450</v>
      </c>
      <c r="L814" s="7">
        <v>20000</v>
      </c>
      <c r="M814" s="8">
        <f>+N814+O814</f>
        <v>40298</v>
      </c>
      <c r="N814" s="7"/>
      <c r="O814" s="7">
        <v>40298</v>
      </c>
      <c r="P814" s="8">
        <f>+Q814+R814</f>
        <v>40298</v>
      </c>
      <c r="Q814" s="7"/>
      <c r="R814" s="7">
        <v>40298</v>
      </c>
      <c r="S814" s="20">
        <f t="shared" si="336"/>
        <v>100</v>
      </c>
      <c r="T814" s="6" t="s">
        <v>96</v>
      </c>
      <c r="U814" s="34"/>
      <c r="V814" s="9"/>
    </row>
    <row r="815" spans="1:22" ht="18.75" outlineLevel="2">
      <c r="A815" s="36"/>
      <c r="B815" s="3"/>
      <c r="C815" s="35" t="s">
        <v>493</v>
      </c>
      <c r="D815" s="5"/>
      <c r="E815" s="5"/>
      <c r="F815" s="1"/>
      <c r="G815" s="6"/>
      <c r="H815" s="11"/>
      <c r="I815" s="11"/>
      <c r="J815" s="22">
        <f>SUBTOTAL(9,J814:J814)</f>
        <v>74748</v>
      </c>
      <c r="K815" s="22">
        <f aca="true" t="shared" si="367" ref="K815:R815">SUBTOTAL(9,K814:K814)</f>
        <v>34450</v>
      </c>
      <c r="L815" s="22">
        <f t="shared" si="367"/>
        <v>20000</v>
      </c>
      <c r="M815" s="22">
        <f t="shared" si="367"/>
        <v>40298</v>
      </c>
      <c r="N815" s="22">
        <f t="shared" si="367"/>
        <v>0</v>
      </c>
      <c r="O815" s="22">
        <f t="shared" si="367"/>
        <v>40298</v>
      </c>
      <c r="P815" s="22">
        <f t="shared" si="367"/>
        <v>40298</v>
      </c>
      <c r="Q815" s="22">
        <f t="shared" si="367"/>
        <v>0</v>
      </c>
      <c r="R815" s="22">
        <f t="shared" si="367"/>
        <v>40298</v>
      </c>
      <c r="S815" s="23">
        <f t="shared" si="336"/>
        <v>100</v>
      </c>
      <c r="T815" s="6"/>
      <c r="U815" s="34"/>
      <c r="V815" s="9">
        <f>J815-M815</f>
        <v>34450</v>
      </c>
    </row>
    <row r="816" spans="1:22" ht="18.75" outlineLevel="3">
      <c r="A816" s="36"/>
      <c r="B816" s="3">
        <v>5311</v>
      </c>
      <c r="C816" s="4">
        <v>4626</v>
      </c>
      <c r="D816" s="5">
        <v>6121</v>
      </c>
      <c r="E816" s="5"/>
      <c r="F816" s="1">
        <v>8200</v>
      </c>
      <c r="G816" s="6" t="s">
        <v>265</v>
      </c>
      <c r="H816" s="11">
        <v>2002</v>
      </c>
      <c r="I816" s="11" t="s">
        <v>642</v>
      </c>
      <c r="J816" s="7">
        <v>10232</v>
      </c>
      <c r="K816" s="7"/>
      <c r="L816" s="7"/>
      <c r="M816" s="8">
        <f>+N816+O816</f>
        <v>10155.35</v>
      </c>
      <c r="N816" s="7">
        <v>10155.35</v>
      </c>
      <c r="O816" s="7"/>
      <c r="P816" s="8">
        <f>+Q816+R816</f>
        <v>10155.295</v>
      </c>
      <c r="Q816" s="7">
        <v>10155.295</v>
      </c>
      <c r="R816" s="7">
        <v>0</v>
      </c>
      <c r="S816" s="20">
        <f t="shared" si="336"/>
        <v>99.99945841354557</v>
      </c>
      <c r="T816" s="6" t="s">
        <v>122</v>
      </c>
      <c r="U816" s="34"/>
      <c r="V816" s="9"/>
    </row>
    <row r="817" spans="1:22" ht="18.75" outlineLevel="3">
      <c r="A817" s="36"/>
      <c r="B817" s="3"/>
      <c r="C817" s="4">
        <v>4626</v>
      </c>
      <c r="D817" s="5">
        <v>6126</v>
      </c>
      <c r="E817" s="5"/>
      <c r="F817" s="1">
        <v>8200</v>
      </c>
      <c r="G817" s="6" t="s">
        <v>265</v>
      </c>
      <c r="H817" s="11"/>
      <c r="I817" s="11"/>
      <c r="J817" s="7"/>
      <c r="K817" s="7"/>
      <c r="L817" s="7"/>
      <c r="M817" s="8">
        <f>+N817+O817</f>
        <v>76.65</v>
      </c>
      <c r="N817" s="7">
        <v>76.65</v>
      </c>
      <c r="O817" s="7"/>
      <c r="P817" s="8">
        <f>+Q817+R817</f>
        <v>76.65</v>
      </c>
      <c r="Q817" s="7">
        <v>76.65</v>
      </c>
      <c r="R817" s="7">
        <v>0</v>
      </c>
      <c r="S817" s="20">
        <f t="shared" si="336"/>
        <v>100</v>
      </c>
      <c r="T817" s="6"/>
      <c r="U817" s="34"/>
      <c r="V817" s="9"/>
    </row>
    <row r="818" spans="1:22" ht="18.75" outlineLevel="2">
      <c r="A818" s="36"/>
      <c r="B818" s="3"/>
      <c r="C818" s="35" t="s">
        <v>266</v>
      </c>
      <c r="D818" s="5"/>
      <c r="E818" s="5"/>
      <c r="F818" s="1"/>
      <c r="G818" s="6"/>
      <c r="H818" s="11"/>
      <c r="I818" s="11"/>
      <c r="J818" s="22">
        <f>SUBTOTAL(9,J816:J817)</f>
        <v>10232</v>
      </c>
      <c r="K818" s="22">
        <f aca="true" t="shared" si="368" ref="K818:R818">SUBTOTAL(9,K816:K817)</f>
        <v>0</v>
      </c>
      <c r="L818" s="22">
        <f t="shared" si="368"/>
        <v>0</v>
      </c>
      <c r="M818" s="22">
        <f t="shared" si="368"/>
        <v>10232</v>
      </c>
      <c r="N818" s="22">
        <f t="shared" si="368"/>
        <v>10232</v>
      </c>
      <c r="O818" s="22">
        <f t="shared" si="368"/>
        <v>0</v>
      </c>
      <c r="P818" s="22">
        <f t="shared" si="368"/>
        <v>10231.945</v>
      </c>
      <c r="Q818" s="22">
        <f t="shared" si="368"/>
        <v>10231.945</v>
      </c>
      <c r="R818" s="22">
        <f t="shared" si="368"/>
        <v>0</v>
      </c>
      <c r="S818" s="23">
        <f t="shared" si="336"/>
        <v>99.99946247068021</v>
      </c>
      <c r="T818" s="6"/>
      <c r="U818" s="34"/>
      <c r="V818" s="9">
        <f>J818-M818</f>
        <v>0</v>
      </c>
    </row>
    <row r="819" spans="1:22" ht="18.75" outlineLevel="1">
      <c r="A819" s="36"/>
      <c r="B819" s="42" t="s">
        <v>39</v>
      </c>
      <c r="C819" s="4"/>
      <c r="D819" s="13"/>
      <c r="E819" s="13"/>
      <c r="F819" s="26"/>
      <c r="G819" s="17"/>
      <c r="H819" s="24"/>
      <c r="I819" s="24"/>
      <c r="J819" s="60">
        <f>SUBTOTAL(9,J806:J817)</f>
        <v>100623</v>
      </c>
      <c r="K819" s="60">
        <f aca="true" t="shared" si="369" ref="K819:R819">SUBTOTAL(9,K806:K817)</f>
        <v>34450</v>
      </c>
      <c r="L819" s="60">
        <f t="shared" si="369"/>
        <v>53125</v>
      </c>
      <c r="M819" s="60">
        <f t="shared" si="369"/>
        <v>66173</v>
      </c>
      <c r="N819" s="60">
        <f t="shared" si="369"/>
        <v>25875</v>
      </c>
      <c r="O819" s="60">
        <f t="shared" si="369"/>
        <v>40298</v>
      </c>
      <c r="P819" s="60">
        <f t="shared" si="369"/>
        <v>66121.71819999999</v>
      </c>
      <c r="Q819" s="60">
        <f t="shared" si="369"/>
        <v>25823.718200000003</v>
      </c>
      <c r="R819" s="60">
        <f t="shared" si="369"/>
        <v>40298</v>
      </c>
      <c r="S819" s="23">
        <f t="shared" si="336"/>
        <v>99.92250343795807</v>
      </c>
      <c r="T819" s="15"/>
      <c r="U819" s="34"/>
      <c r="V819" s="9">
        <f>J819-M819</f>
        <v>34450</v>
      </c>
    </row>
    <row r="820" spans="1:22" ht="18.75" outlineLevel="1">
      <c r="A820" s="36"/>
      <c r="B820" s="3">
        <v>6171</v>
      </c>
      <c r="C820" s="4">
        <v>3000</v>
      </c>
      <c r="D820" s="13">
        <v>6111</v>
      </c>
      <c r="E820" s="13"/>
      <c r="F820" s="26">
        <v>3200</v>
      </c>
      <c r="G820" s="6" t="s">
        <v>298</v>
      </c>
      <c r="H820" s="24">
        <v>2002</v>
      </c>
      <c r="I820" s="24">
        <v>2002</v>
      </c>
      <c r="J820" s="14">
        <v>6284</v>
      </c>
      <c r="K820" s="14"/>
      <c r="L820" s="14"/>
      <c r="M820" s="14">
        <f>+N820+O820</f>
        <v>500</v>
      </c>
      <c r="N820" s="14">
        <v>500</v>
      </c>
      <c r="O820" s="14"/>
      <c r="P820" s="14">
        <f>+Q820+R820</f>
        <v>213.6125</v>
      </c>
      <c r="Q820" s="14">
        <v>213.6125</v>
      </c>
      <c r="R820" s="14"/>
      <c r="S820" s="20">
        <f aca="true" t="shared" si="370" ref="S820:S868">IF(M820=0,0,(P820/M820*100))</f>
        <v>42.722500000000004</v>
      </c>
      <c r="T820" s="15" t="s">
        <v>123</v>
      </c>
      <c r="U820" s="34"/>
      <c r="V820" s="9"/>
    </row>
    <row r="821" spans="1:22" ht="18.75" outlineLevel="3">
      <c r="A821" s="26"/>
      <c r="B821" s="3"/>
      <c r="C821" s="4">
        <v>3000</v>
      </c>
      <c r="D821" s="13">
        <v>6122</v>
      </c>
      <c r="E821" s="13"/>
      <c r="F821" s="26">
        <v>3200</v>
      </c>
      <c r="G821" s="6" t="s">
        <v>92</v>
      </c>
      <c r="H821" s="24"/>
      <c r="I821" s="24"/>
      <c r="J821" s="7"/>
      <c r="K821" s="16"/>
      <c r="L821" s="14">
        <v>6500</v>
      </c>
      <c r="M821" s="8">
        <f>+N821+O821</f>
        <v>3379</v>
      </c>
      <c r="N821" s="14">
        <v>3379</v>
      </c>
      <c r="O821" s="8"/>
      <c r="P821" s="8">
        <f>+Q821+R821</f>
        <v>3371.5783</v>
      </c>
      <c r="Q821" s="8">
        <v>3371.5783</v>
      </c>
      <c r="R821" s="8"/>
      <c r="S821" s="20">
        <f t="shared" si="370"/>
        <v>99.78035809411068</v>
      </c>
      <c r="T821" s="27"/>
      <c r="U821" s="34" t="s">
        <v>736</v>
      </c>
      <c r="V821" s="9"/>
    </row>
    <row r="822" spans="1:22" ht="18.75" outlineLevel="3">
      <c r="A822" s="26"/>
      <c r="B822" s="3"/>
      <c r="C822" s="4">
        <v>3000</v>
      </c>
      <c r="D822" s="13">
        <v>6123</v>
      </c>
      <c r="E822" s="13"/>
      <c r="F822" s="26">
        <v>3200</v>
      </c>
      <c r="G822" s="6" t="s">
        <v>93</v>
      </c>
      <c r="H822" s="24"/>
      <c r="I822" s="24"/>
      <c r="J822" s="7"/>
      <c r="K822" s="16"/>
      <c r="L822" s="14">
        <v>2405</v>
      </c>
      <c r="M822" s="8">
        <f>+N822+O822</f>
        <v>2405</v>
      </c>
      <c r="N822" s="14">
        <v>2405</v>
      </c>
      <c r="O822" s="8"/>
      <c r="P822" s="8">
        <f>+Q822+R822</f>
        <v>1780.4654</v>
      </c>
      <c r="Q822" s="8">
        <v>1780.4654</v>
      </c>
      <c r="R822" s="8"/>
      <c r="S822" s="20">
        <f t="shared" si="370"/>
        <v>74.03182536382536</v>
      </c>
      <c r="T822" s="27"/>
      <c r="U822" s="34" t="s">
        <v>736</v>
      </c>
      <c r="V822" s="9"/>
    </row>
    <row r="823" spans="1:22" ht="18.75" outlineLevel="2">
      <c r="A823" s="26"/>
      <c r="B823" s="3"/>
      <c r="C823" s="35" t="s">
        <v>160</v>
      </c>
      <c r="D823" s="13"/>
      <c r="E823" s="13"/>
      <c r="F823" s="26"/>
      <c r="G823" s="17"/>
      <c r="H823" s="24"/>
      <c r="I823" s="24"/>
      <c r="J823" s="60">
        <f>SUBTOTAL(9,J820:J822)</f>
        <v>6284</v>
      </c>
      <c r="K823" s="60">
        <f aca="true" t="shared" si="371" ref="K823:R823">SUBTOTAL(9,K820:K822)</f>
        <v>0</v>
      </c>
      <c r="L823" s="60">
        <f t="shared" si="371"/>
        <v>8905</v>
      </c>
      <c r="M823" s="60">
        <f t="shared" si="371"/>
        <v>6284</v>
      </c>
      <c r="N823" s="60">
        <f t="shared" si="371"/>
        <v>6284</v>
      </c>
      <c r="O823" s="60">
        <f t="shared" si="371"/>
        <v>0</v>
      </c>
      <c r="P823" s="60">
        <f t="shared" si="371"/>
        <v>5365.6562</v>
      </c>
      <c r="Q823" s="60">
        <f t="shared" si="371"/>
        <v>5365.6562</v>
      </c>
      <c r="R823" s="60">
        <f t="shared" si="371"/>
        <v>0</v>
      </c>
      <c r="S823" s="23">
        <f t="shared" si="370"/>
        <v>85.38599936346277</v>
      </c>
      <c r="T823" s="27"/>
      <c r="U823" s="34"/>
      <c r="V823" s="9">
        <f>J823-M823</f>
        <v>0</v>
      </c>
    </row>
    <row r="824" spans="1:22" ht="18.75" outlineLevel="3">
      <c r="A824" s="26"/>
      <c r="B824" s="3">
        <v>6171</v>
      </c>
      <c r="C824" s="4">
        <v>3003660000</v>
      </c>
      <c r="D824" s="13">
        <v>6122</v>
      </c>
      <c r="E824" s="13"/>
      <c r="F824" s="1">
        <v>6600</v>
      </c>
      <c r="G824" s="6" t="s">
        <v>393</v>
      </c>
      <c r="H824" s="24">
        <v>2002</v>
      </c>
      <c r="I824" s="24">
        <v>2002</v>
      </c>
      <c r="J824" s="7">
        <v>2600</v>
      </c>
      <c r="K824" s="16"/>
      <c r="L824" s="14">
        <v>2600</v>
      </c>
      <c r="M824" s="8">
        <f>+N824+O824</f>
        <v>0</v>
      </c>
      <c r="N824" s="14"/>
      <c r="O824" s="8"/>
      <c r="P824" s="8">
        <f>+Q824+R824</f>
        <v>0</v>
      </c>
      <c r="Q824" s="8"/>
      <c r="R824" s="8"/>
      <c r="S824" s="20">
        <f t="shared" si="370"/>
        <v>0</v>
      </c>
      <c r="T824" s="15" t="s">
        <v>161</v>
      </c>
      <c r="U824" s="34"/>
      <c r="V824" s="9"/>
    </row>
    <row r="825" spans="1:22" ht="18.75" outlineLevel="2">
      <c r="A825" s="26"/>
      <c r="B825" s="3"/>
      <c r="C825" s="35" t="s">
        <v>156</v>
      </c>
      <c r="D825" s="13"/>
      <c r="E825" s="13"/>
      <c r="F825" s="1"/>
      <c r="G825" s="17"/>
      <c r="H825" s="24"/>
      <c r="I825" s="24"/>
      <c r="J825" s="22">
        <f>SUBTOTAL(9,J824:J824)</f>
        <v>2600</v>
      </c>
      <c r="K825" s="22">
        <f aca="true" t="shared" si="372" ref="K825:R825">SUBTOTAL(9,K824:K824)</f>
        <v>0</v>
      </c>
      <c r="L825" s="22">
        <f t="shared" si="372"/>
        <v>2600</v>
      </c>
      <c r="M825" s="22">
        <f t="shared" si="372"/>
        <v>0</v>
      </c>
      <c r="N825" s="22">
        <f t="shared" si="372"/>
        <v>0</v>
      </c>
      <c r="O825" s="22">
        <f t="shared" si="372"/>
        <v>0</v>
      </c>
      <c r="P825" s="22">
        <f t="shared" si="372"/>
        <v>0</v>
      </c>
      <c r="Q825" s="22">
        <f t="shared" si="372"/>
        <v>0</v>
      </c>
      <c r="R825" s="22">
        <f t="shared" si="372"/>
        <v>0</v>
      </c>
      <c r="S825" s="23">
        <f t="shared" si="370"/>
        <v>0</v>
      </c>
      <c r="T825" s="27"/>
      <c r="U825" s="34"/>
      <c r="V825" s="9">
        <f>J825-M825</f>
        <v>2600</v>
      </c>
    </row>
    <row r="826" spans="1:22" ht="18.75" outlineLevel="2">
      <c r="A826" s="26"/>
      <c r="B826" s="3">
        <v>6171</v>
      </c>
      <c r="C826" s="4">
        <v>3479</v>
      </c>
      <c r="D826" s="13">
        <v>6121</v>
      </c>
      <c r="E826" s="13"/>
      <c r="F826" s="1">
        <v>6600</v>
      </c>
      <c r="G826" s="17" t="s">
        <v>103</v>
      </c>
      <c r="H826" s="24">
        <v>2002</v>
      </c>
      <c r="I826" s="24">
        <v>2002</v>
      </c>
      <c r="J826" s="7">
        <v>132</v>
      </c>
      <c r="K826" s="7"/>
      <c r="L826" s="7"/>
      <c r="M826" s="7">
        <f>+N826+O826</f>
        <v>132</v>
      </c>
      <c r="N826" s="7">
        <v>132</v>
      </c>
      <c r="O826" s="7"/>
      <c r="P826" s="7">
        <f>+Q826+R826</f>
        <v>131.6145</v>
      </c>
      <c r="Q826" s="7">
        <v>131.6145</v>
      </c>
      <c r="R826" s="7"/>
      <c r="S826" s="20">
        <f>IF(M826=0,0,(P826/M826*100))</f>
        <v>99.70795454545454</v>
      </c>
      <c r="T826" s="27" t="s">
        <v>161</v>
      </c>
      <c r="U826" s="34"/>
      <c r="V826" s="9"/>
    </row>
    <row r="827" spans="1:22" ht="18.75" outlineLevel="2">
      <c r="A827" s="26"/>
      <c r="B827" s="3"/>
      <c r="C827" s="35" t="s">
        <v>104</v>
      </c>
      <c r="D827" s="13"/>
      <c r="E827" s="13"/>
      <c r="F827" s="1"/>
      <c r="G827" s="17"/>
      <c r="H827" s="24"/>
      <c r="I827" s="24"/>
      <c r="J827" s="22">
        <f>SUBTOTAL(9,J826:J826)</f>
        <v>132</v>
      </c>
      <c r="K827" s="22">
        <f aca="true" t="shared" si="373" ref="K827:R827">SUBTOTAL(9,K826:K826)</f>
        <v>0</v>
      </c>
      <c r="L827" s="22">
        <f t="shared" si="373"/>
        <v>0</v>
      </c>
      <c r="M827" s="22">
        <f t="shared" si="373"/>
        <v>132</v>
      </c>
      <c r="N827" s="22">
        <f t="shared" si="373"/>
        <v>132</v>
      </c>
      <c r="O827" s="22">
        <f t="shared" si="373"/>
        <v>0</v>
      </c>
      <c r="P827" s="22">
        <f>SUBTOTAL(9,P826:P826)</f>
        <v>131.6145</v>
      </c>
      <c r="Q827" s="22">
        <f t="shared" si="373"/>
        <v>131.6145</v>
      </c>
      <c r="R827" s="22">
        <f t="shared" si="373"/>
        <v>0</v>
      </c>
      <c r="S827" s="23">
        <f>IF(M827=0,0,(P827/M827*100))</f>
        <v>99.70795454545454</v>
      </c>
      <c r="T827" s="27"/>
      <c r="U827" s="34"/>
      <c r="V827" s="9"/>
    </row>
    <row r="828" spans="1:22" ht="18.75" outlineLevel="3">
      <c r="A828" s="26"/>
      <c r="B828" s="3">
        <v>6171</v>
      </c>
      <c r="C828" s="4">
        <v>3488</v>
      </c>
      <c r="D828" s="13">
        <v>6121</v>
      </c>
      <c r="E828" s="13"/>
      <c r="F828" s="1">
        <v>6600</v>
      </c>
      <c r="G828" s="6" t="s">
        <v>357</v>
      </c>
      <c r="H828" s="24">
        <v>2002</v>
      </c>
      <c r="I828" s="24">
        <v>2002</v>
      </c>
      <c r="J828" s="7">
        <v>400</v>
      </c>
      <c r="K828" s="16"/>
      <c r="L828" s="14"/>
      <c r="M828" s="8">
        <f>+N828+O828</f>
        <v>400</v>
      </c>
      <c r="N828" s="14">
        <v>400</v>
      </c>
      <c r="O828" s="8"/>
      <c r="P828" s="8">
        <f>+Q828+R828</f>
        <v>399.917</v>
      </c>
      <c r="Q828" s="8">
        <v>399.917</v>
      </c>
      <c r="R828" s="8"/>
      <c r="S828" s="20">
        <f t="shared" si="370"/>
        <v>99.97925</v>
      </c>
      <c r="T828" s="15" t="s">
        <v>161</v>
      </c>
      <c r="U828" s="34"/>
      <c r="V828" s="9"/>
    </row>
    <row r="829" spans="1:22" ht="18.75" outlineLevel="2">
      <c r="A829" s="26"/>
      <c r="B829" s="3"/>
      <c r="C829" s="35" t="s">
        <v>358</v>
      </c>
      <c r="D829" s="13"/>
      <c r="E829" s="13"/>
      <c r="F829" s="1"/>
      <c r="G829" s="17"/>
      <c r="H829" s="24"/>
      <c r="I829" s="24"/>
      <c r="J829" s="22">
        <f>SUBTOTAL(9,J828:J828)</f>
        <v>400</v>
      </c>
      <c r="K829" s="22">
        <f aca="true" t="shared" si="374" ref="K829:R829">SUBTOTAL(9,K828:K828)</f>
        <v>0</v>
      </c>
      <c r="L829" s="22">
        <f t="shared" si="374"/>
        <v>0</v>
      </c>
      <c r="M829" s="22">
        <f t="shared" si="374"/>
        <v>400</v>
      </c>
      <c r="N829" s="22">
        <f t="shared" si="374"/>
        <v>400</v>
      </c>
      <c r="O829" s="22">
        <f t="shared" si="374"/>
        <v>0</v>
      </c>
      <c r="P829" s="22">
        <f t="shared" si="374"/>
        <v>399.917</v>
      </c>
      <c r="Q829" s="22">
        <f t="shared" si="374"/>
        <v>399.917</v>
      </c>
      <c r="R829" s="22">
        <f t="shared" si="374"/>
        <v>0</v>
      </c>
      <c r="S829" s="23">
        <f t="shared" si="370"/>
        <v>99.97925</v>
      </c>
      <c r="T829" s="27"/>
      <c r="U829" s="34"/>
      <c r="V829" s="9">
        <f>J829-M829</f>
        <v>0</v>
      </c>
    </row>
    <row r="830" spans="1:22" ht="18.75" outlineLevel="3">
      <c r="A830" s="26"/>
      <c r="B830" s="3">
        <v>6171</v>
      </c>
      <c r="C830" s="4">
        <v>4623</v>
      </c>
      <c r="D830" s="13">
        <v>6121</v>
      </c>
      <c r="E830" s="13"/>
      <c r="F830" s="1">
        <v>5600</v>
      </c>
      <c r="G830" s="6" t="s">
        <v>324</v>
      </c>
      <c r="H830" s="24">
        <v>2001</v>
      </c>
      <c r="I830" s="24">
        <v>2002</v>
      </c>
      <c r="J830" s="7">
        <v>30080</v>
      </c>
      <c r="K830" s="7">
        <v>26115</v>
      </c>
      <c r="L830" s="14"/>
      <c r="M830" s="8">
        <f>+N830+O830</f>
        <v>3774</v>
      </c>
      <c r="N830" s="14">
        <v>3774</v>
      </c>
      <c r="O830" s="8"/>
      <c r="P830" s="8">
        <f>+Q830+R830</f>
        <v>3771.2453</v>
      </c>
      <c r="Q830" s="8">
        <v>3771.2453</v>
      </c>
      <c r="R830" s="8"/>
      <c r="S830" s="20">
        <f t="shared" si="370"/>
        <v>99.9270084790673</v>
      </c>
      <c r="T830" s="15" t="s">
        <v>94</v>
      </c>
      <c r="U830" s="34"/>
      <c r="V830" s="9"/>
    </row>
    <row r="831" spans="1:22" ht="18.75" outlineLevel="3">
      <c r="A831" s="26"/>
      <c r="B831" s="3"/>
      <c r="C831" s="4">
        <v>4623</v>
      </c>
      <c r="D831" s="13">
        <v>6126</v>
      </c>
      <c r="E831" s="13"/>
      <c r="F831" s="1">
        <v>5600</v>
      </c>
      <c r="G831" s="6" t="s">
        <v>324</v>
      </c>
      <c r="H831" s="24"/>
      <c r="I831" s="24"/>
      <c r="J831" s="7"/>
      <c r="K831" s="16"/>
      <c r="L831" s="14"/>
      <c r="M831" s="8">
        <f>+N831+O831</f>
        <v>191</v>
      </c>
      <c r="N831" s="14">
        <v>191</v>
      </c>
      <c r="O831" s="8"/>
      <c r="P831" s="8">
        <f>+Q831+R831</f>
        <v>188.2045</v>
      </c>
      <c r="Q831" s="8">
        <v>188.2045</v>
      </c>
      <c r="R831" s="8"/>
      <c r="S831" s="20">
        <f t="shared" si="370"/>
        <v>98.53638743455497</v>
      </c>
      <c r="T831" s="15"/>
      <c r="U831" s="34"/>
      <c r="V831" s="9"/>
    </row>
    <row r="832" spans="1:22" ht="18.75" outlineLevel="2">
      <c r="A832" s="26"/>
      <c r="B832" s="3"/>
      <c r="C832" s="35" t="s">
        <v>138</v>
      </c>
      <c r="D832" s="13"/>
      <c r="E832" s="13"/>
      <c r="F832" s="1"/>
      <c r="G832" s="17"/>
      <c r="H832" s="24"/>
      <c r="I832" s="24"/>
      <c r="J832" s="22">
        <f>SUBTOTAL(9,J830:J831)</f>
        <v>30080</v>
      </c>
      <c r="K832" s="22">
        <f aca="true" t="shared" si="375" ref="K832:R832">SUBTOTAL(9,K830:K831)</f>
        <v>26115</v>
      </c>
      <c r="L832" s="22">
        <f t="shared" si="375"/>
        <v>0</v>
      </c>
      <c r="M832" s="22">
        <f t="shared" si="375"/>
        <v>3965</v>
      </c>
      <c r="N832" s="22">
        <f t="shared" si="375"/>
        <v>3965</v>
      </c>
      <c r="O832" s="22">
        <f t="shared" si="375"/>
        <v>0</v>
      </c>
      <c r="P832" s="22">
        <f t="shared" si="375"/>
        <v>3959.4498</v>
      </c>
      <c r="Q832" s="22">
        <f t="shared" si="375"/>
        <v>3959.4498</v>
      </c>
      <c r="R832" s="22">
        <f t="shared" si="375"/>
        <v>0</v>
      </c>
      <c r="S832" s="23">
        <f t="shared" si="370"/>
        <v>99.86002017654477</v>
      </c>
      <c r="T832" s="27"/>
      <c r="U832" s="34"/>
      <c r="V832" s="9">
        <f>J832-M832</f>
        <v>26115</v>
      </c>
    </row>
    <row r="833" spans="1:22" s="12" customFormat="1" ht="18.75" outlineLevel="3">
      <c r="A833" s="34" t="s">
        <v>799</v>
      </c>
      <c r="B833" s="3">
        <v>6171</v>
      </c>
      <c r="C833" s="4">
        <v>4624</v>
      </c>
      <c r="D833" s="5">
        <v>6121</v>
      </c>
      <c r="E833" s="5"/>
      <c r="F833" s="1">
        <v>5600</v>
      </c>
      <c r="G833" s="6" t="s">
        <v>494</v>
      </c>
      <c r="H833" s="11">
        <v>2002</v>
      </c>
      <c r="I833" s="11">
        <v>2002</v>
      </c>
      <c r="J833" s="7">
        <v>8000</v>
      </c>
      <c r="K833" s="7"/>
      <c r="L833" s="7">
        <v>8000</v>
      </c>
      <c r="M833" s="8">
        <f>+N833+O833</f>
        <v>8000</v>
      </c>
      <c r="N833" s="7"/>
      <c r="O833" s="7">
        <v>8000</v>
      </c>
      <c r="P833" s="8">
        <f>+Q833+R833</f>
        <v>8000</v>
      </c>
      <c r="Q833" s="7"/>
      <c r="R833" s="7">
        <v>8000</v>
      </c>
      <c r="S833" s="20">
        <f t="shared" si="370"/>
        <v>100</v>
      </c>
      <c r="T833" s="6" t="s">
        <v>112</v>
      </c>
      <c r="U833" s="34" t="s">
        <v>736</v>
      </c>
      <c r="V833" s="9"/>
    </row>
    <row r="834" spans="1:22" s="12" customFormat="1" ht="18.75" outlineLevel="2">
      <c r="A834" s="34"/>
      <c r="B834" s="3"/>
      <c r="C834" s="35" t="s">
        <v>495</v>
      </c>
      <c r="D834" s="5"/>
      <c r="E834" s="5"/>
      <c r="F834" s="1"/>
      <c r="G834" s="6"/>
      <c r="H834" s="11"/>
      <c r="I834" s="11"/>
      <c r="J834" s="22">
        <f>SUBTOTAL(9,J833:J833)</f>
        <v>8000</v>
      </c>
      <c r="K834" s="22">
        <f aca="true" t="shared" si="376" ref="K834:R834">SUBTOTAL(9,K833:K833)</f>
        <v>0</v>
      </c>
      <c r="L834" s="22">
        <f t="shared" si="376"/>
        <v>8000</v>
      </c>
      <c r="M834" s="22">
        <f t="shared" si="376"/>
        <v>8000</v>
      </c>
      <c r="N834" s="22">
        <f t="shared" si="376"/>
        <v>0</v>
      </c>
      <c r="O834" s="22">
        <f t="shared" si="376"/>
        <v>8000</v>
      </c>
      <c r="P834" s="22">
        <f t="shared" si="376"/>
        <v>8000</v>
      </c>
      <c r="Q834" s="22">
        <f t="shared" si="376"/>
        <v>0</v>
      </c>
      <c r="R834" s="22">
        <f t="shared" si="376"/>
        <v>8000</v>
      </c>
      <c r="S834" s="23">
        <f t="shared" si="370"/>
        <v>100</v>
      </c>
      <c r="T834" s="6"/>
      <c r="U834" s="34"/>
      <c r="V834" s="9">
        <f>J834-M834</f>
        <v>0</v>
      </c>
    </row>
    <row r="835" spans="1:22" s="12" customFormat="1" ht="18.75" outlineLevel="3">
      <c r="A835" s="34"/>
      <c r="B835" s="3">
        <v>6171</v>
      </c>
      <c r="C835" s="4">
        <v>4625</v>
      </c>
      <c r="D835" s="5">
        <v>6121</v>
      </c>
      <c r="E835" s="5"/>
      <c r="F835" s="1">
        <v>5600</v>
      </c>
      <c r="G835" s="6" t="s">
        <v>267</v>
      </c>
      <c r="H835" s="11">
        <v>2002</v>
      </c>
      <c r="I835" s="11">
        <v>2003</v>
      </c>
      <c r="J835" s="7">
        <v>5000</v>
      </c>
      <c r="K835" s="7"/>
      <c r="L835" s="7"/>
      <c r="M835" s="8">
        <f>+N835+O835</f>
        <v>5000</v>
      </c>
      <c r="N835" s="7">
        <v>5000</v>
      </c>
      <c r="O835" s="7"/>
      <c r="P835" s="8">
        <f>+Q835+R835</f>
        <v>0</v>
      </c>
      <c r="Q835" s="7"/>
      <c r="R835" s="7"/>
      <c r="S835" s="20">
        <f t="shared" si="370"/>
        <v>0</v>
      </c>
      <c r="T835" s="6" t="s">
        <v>94</v>
      </c>
      <c r="U835" s="34"/>
      <c r="V835" s="9"/>
    </row>
    <row r="836" spans="1:22" s="12" customFormat="1" ht="18.75" outlineLevel="2">
      <c r="A836" s="34"/>
      <c r="B836" s="3"/>
      <c r="C836" s="35" t="s">
        <v>268</v>
      </c>
      <c r="D836" s="5"/>
      <c r="E836" s="5"/>
      <c r="F836" s="1"/>
      <c r="G836" s="6"/>
      <c r="H836" s="11"/>
      <c r="I836" s="11"/>
      <c r="J836" s="22">
        <f>SUBTOTAL(9,J835:J835)</f>
        <v>5000</v>
      </c>
      <c r="K836" s="22">
        <f aca="true" t="shared" si="377" ref="K836:R836">SUBTOTAL(9,K835:K835)</f>
        <v>0</v>
      </c>
      <c r="L836" s="22">
        <f t="shared" si="377"/>
        <v>0</v>
      </c>
      <c r="M836" s="22">
        <f t="shared" si="377"/>
        <v>5000</v>
      </c>
      <c r="N836" s="22">
        <f t="shared" si="377"/>
        <v>5000</v>
      </c>
      <c r="O836" s="22">
        <f t="shared" si="377"/>
        <v>0</v>
      </c>
      <c r="P836" s="22">
        <f t="shared" si="377"/>
        <v>0</v>
      </c>
      <c r="Q836" s="22">
        <f t="shared" si="377"/>
        <v>0</v>
      </c>
      <c r="R836" s="22">
        <f t="shared" si="377"/>
        <v>0</v>
      </c>
      <c r="S836" s="23">
        <f t="shared" si="370"/>
        <v>0</v>
      </c>
      <c r="T836" s="6"/>
      <c r="U836" s="34"/>
      <c r="V836" s="9">
        <f>J836-M836</f>
        <v>0</v>
      </c>
    </row>
    <row r="837" spans="1:22" s="12" customFormat="1" ht="18.75" outlineLevel="3">
      <c r="A837" s="36"/>
      <c r="B837" s="3">
        <v>6171</v>
      </c>
      <c r="C837" s="4">
        <v>4697</v>
      </c>
      <c r="D837" s="5">
        <v>6111</v>
      </c>
      <c r="E837" s="5">
        <v>42</v>
      </c>
      <c r="F837" s="1">
        <v>3300</v>
      </c>
      <c r="G837" s="6" t="s">
        <v>726</v>
      </c>
      <c r="H837" s="11" t="s">
        <v>645</v>
      </c>
      <c r="I837" s="11">
        <v>2002</v>
      </c>
      <c r="J837" s="7">
        <v>280703</v>
      </c>
      <c r="K837" s="7">
        <f>103768.4+47525</f>
        <v>151293.4</v>
      </c>
      <c r="L837" s="7">
        <v>2000</v>
      </c>
      <c r="M837" s="8">
        <f aca="true" t="shared" si="378" ref="M837:M842">+N837+O837</f>
        <v>8727.87</v>
      </c>
      <c r="N837" s="7">
        <v>8727.87</v>
      </c>
      <c r="O837" s="7"/>
      <c r="P837" s="8">
        <f aca="true" t="shared" si="379" ref="P837:P842">+Q837+R837</f>
        <v>8727.8721</v>
      </c>
      <c r="Q837" s="7">
        <v>8727.8721</v>
      </c>
      <c r="R837" s="7"/>
      <c r="S837" s="20">
        <f t="shared" si="370"/>
        <v>100.00002406085333</v>
      </c>
      <c r="T837" s="6" t="s">
        <v>124</v>
      </c>
      <c r="U837" s="34" t="s">
        <v>737</v>
      </c>
      <c r="V837" s="9"/>
    </row>
    <row r="838" spans="1:22" s="12" customFormat="1" ht="18.75" outlineLevel="3">
      <c r="A838" s="36"/>
      <c r="B838" s="3"/>
      <c r="C838" s="4">
        <v>4697</v>
      </c>
      <c r="D838" s="5">
        <v>6119</v>
      </c>
      <c r="E838" s="5">
        <v>42</v>
      </c>
      <c r="F838" s="1">
        <v>3300</v>
      </c>
      <c r="G838" s="6" t="s">
        <v>726</v>
      </c>
      <c r="H838" s="11"/>
      <c r="I838" s="11"/>
      <c r="J838" s="7"/>
      <c r="K838" s="7"/>
      <c r="L838" s="7">
        <v>1000</v>
      </c>
      <c r="M838" s="8">
        <f t="shared" si="378"/>
        <v>0</v>
      </c>
      <c r="N838" s="7"/>
      <c r="O838" s="7"/>
      <c r="P838" s="8">
        <f t="shared" si="379"/>
        <v>0</v>
      </c>
      <c r="Q838" s="7"/>
      <c r="R838" s="7"/>
      <c r="S838" s="20">
        <f t="shared" si="370"/>
        <v>0</v>
      </c>
      <c r="T838" s="6"/>
      <c r="U838" s="34"/>
      <c r="V838" s="9"/>
    </row>
    <row r="839" spans="1:22" s="12" customFormat="1" ht="18.75" outlineLevel="3">
      <c r="A839" s="36"/>
      <c r="B839" s="3"/>
      <c r="C839" s="4">
        <v>4697</v>
      </c>
      <c r="D839" s="5">
        <v>6122</v>
      </c>
      <c r="E839" s="5"/>
      <c r="F839" s="1">
        <v>3300</v>
      </c>
      <c r="G839" s="6" t="s">
        <v>726</v>
      </c>
      <c r="H839" s="11"/>
      <c r="I839" s="11"/>
      <c r="J839" s="7"/>
      <c r="K839" s="7"/>
      <c r="L839" s="7"/>
      <c r="M839" s="8">
        <f t="shared" si="378"/>
        <v>11684</v>
      </c>
      <c r="N839" s="7">
        <v>11684</v>
      </c>
      <c r="O839" s="7"/>
      <c r="P839" s="8">
        <f t="shared" si="379"/>
        <v>7111.6998</v>
      </c>
      <c r="Q839" s="7">
        <v>7111.6998</v>
      </c>
      <c r="R839" s="7"/>
      <c r="S839" s="20">
        <f t="shared" si="370"/>
        <v>60.86699589181788</v>
      </c>
      <c r="T839" s="6"/>
      <c r="U839" s="34"/>
      <c r="V839" s="9"/>
    </row>
    <row r="840" spans="1:22" s="12" customFormat="1" ht="18.75" outlineLevel="3">
      <c r="A840" s="36"/>
      <c r="B840" s="3"/>
      <c r="C840" s="4">
        <v>4697</v>
      </c>
      <c r="D840" s="5">
        <v>6122</v>
      </c>
      <c r="E840" s="5">
        <v>42</v>
      </c>
      <c r="F840" s="1">
        <v>3300</v>
      </c>
      <c r="G840" s="6" t="s">
        <v>726</v>
      </c>
      <c r="H840" s="11"/>
      <c r="I840" s="11"/>
      <c r="J840" s="7"/>
      <c r="K840" s="7"/>
      <c r="L840" s="7">
        <v>70000</v>
      </c>
      <c r="M840" s="8">
        <f t="shared" si="378"/>
        <v>109904.6</v>
      </c>
      <c r="N840" s="7">
        <v>109904.6</v>
      </c>
      <c r="O840" s="7"/>
      <c r="P840" s="8">
        <f t="shared" si="379"/>
        <v>104917.4094</v>
      </c>
      <c r="Q840" s="7">
        <v>104917.4094</v>
      </c>
      <c r="R840" s="7"/>
      <c r="S840" s="20">
        <f t="shared" si="370"/>
        <v>95.46225490106875</v>
      </c>
      <c r="T840" s="6"/>
      <c r="U840" s="34"/>
      <c r="V840" s="9"/>
    </row>
    <row r="841" spans="1:22" s="12" customFormat="1" ht="18.75" outlineLevel="3">
      <c r="A841" s="36"/>
      <c r="B841" s="3"/>
      <c r="C841" s="4">
        <v>4697</v>
      </c>
      <c r="D841" s="5">
        <v>6125</v>
      </c>
      <c r="E841" s="5">
        <v>42</v>
      </c>
      <c r="F841" s="1">
        <v>3300</v>
      </c>
      <c r="G841" s="6" t="s">
        <v>726</v>
      </c>
      <c r="H841" s="11"/>
      <c r="I841" s="11"/>
      <c r="J841" s="7"/>
      <c r="K841" s="7"/>
      <c r="L841" s="7">
        <v>6000</v>
      </c>
      <c r="M841" s="8">
        <f t="shared" si="378"/>
        <v>8260.13</v>
      </c>
      <c r="N841" s="7">
        <v>8260.13</v>
      </c>
      <c r="O841" s="7"/>
      <c r="P841" s="8">
        <f t="shared" si="379"/>
        <v>8258.5591</v>
      </c>
      <c r="Q841" s="7">
        <v>8258.5591</v>
      </c>
      <c r="R841" s="7"/>
      <c r="S841" s="20">
        <f t="shared" si="370"/>
        <v>99.9809821395063</v>
      </c>
      <c r="T841" s="6"/>
      <c r="U841" s="34"/>
      <c r="V841" s="9"/>
    </row>
    <row r="842" spans="1:22" s="12" customFormat="1" ht="18.75" outlineLevel="3">
      <c r="A842" s="36"/>
      <c r="B842" s="3"/>
      <c r="C842" s="4">
        <v>4697</v>
      </c>
      <c r="D842" s="5">
        <v>6126</v>
      </c>
      <c r="E842" s="5">
        <v>42</v>
      </c>
      <c r="F842" s="1">
        <v>3300</v>
      </c>
      <c r="G842" s="6" t="s">
        <v>726</v>
      </c>
      <c r="H842" s="11"/>
      <c r="I842" s="11"/>
      <c r="J842" s="7"/>
      <c r="K842" s="7"/>
      <c r="L842" s="7">
        <v>1000</v>
      </c>
      <c r="M842" s="8">
        <f t="shared" si="378"/>
        <v>617.4</v>
      </c>
      <c r="N842" s="7">
        <v>617.4</v>
      </c>
      <c r="O842" s="7"/>
      <c r="P842" s="8">
        <f t="shared" si="379"/>
        <v>617.4</v>
      </c>
      <c r="Q842" s="7">
        <v>617.4</v>
      </c>
      <c r="R842" s="7"/>
      <c r="S842" s="20">
        <f t="shared" si="370"/>
        <v>100</v>
      </c>
      <c r="T842" s="6"/>
      <c r="U842" s="34"/>
      <c r="V842" s="9"/>
    </row>
    <row r="843" spans="1:22" s="12" customFormat="1" ht="18.75" outlineLevel="2">
      <c r="A843" s="36"/>
      <c r="B843" s="3"/>
      <c r="C843" s="35" t="s">
        <v>496</v>
      </c>
      <c r="D843" s="5"/>
      <c r="E843" s="5"/>
      <c r="F843" s="1"/>
      <c r="G843" s="6"/>
      <c r="H843" s="11"/>
      <c r="I843" s="11"/>
      <c r="J843" s="22">
        <f>SUBTOTAL(9,J837:J842)</f>
        <v>280703</v>
      </c>
      <c r="K843" s="22">
        <f aca="true" t="shared" si="380" ref="K843:R843">SUBTOTAL(9,K837:K842)</f>
        <v>151293.4</v>
      </c>
      <c r="L843" s="22">
        <f t="shared" si="380"/>
        <v>80000</v>
      </c>
      <c r="M843" s="22">
        <f t="shared" si="380"/>
        <v>139194</v>
      </c>
      <c r="N843" s="22">
        <f t="shared" si="380"/>
        <v>139194</v>
      </c>
      <c r="O843" s="22">
        <f t="shared" si="380"/>
        <v>0</v>
      </c>
      <c r="P843" s="22">
        <f t="shared" si="380"/>
        <v>129632.94039999999</v>
      </c>
      <c r="Q843" s="22">
        <f t="shared" si="380"/>
        <v>129632.94039999999</v>
      </c>
      <c r="R843" s="22">
        <f t="shared" si="380"/>
        <v>0</v>
      </c>
      <c r="S843" s="23">
        <f t="shared" si="370"/>
        <v>93.13112662902137</v>
      </c>
      <c r="T843" s="6"/>
      <c r="U843" s="34"/>
      <c r="V843" s="9">
        <f>J843-M843</f>
        <v>141509</v>
      </c>
    </row>
    <row r="844" spans="1:22" s="12" customFormat="1" ht="18.75" outlineLevel="2">
      <c r="A844" s="36"/>
      <c r="B844" s="3">
        <v>6171</v>
      </c>
      <c r="C844" s="4">
        <v>4990</v>
      </c>
      <c r="D844" s="5">
        <v>6121</v>
      </c>
      <c r="E844" s="5"/>
      <c r="F844" s="1">
        <v>6600</v>
      </c>
      <c r="G844" s="6" t="s">
        <v>792</v>
      </c>
      <c r="H844" s="11">
        <v>2002</v>
      </c>
      <c r="I844" s="11">
        <v>2002</v>
      </c>
      <c r="J844" s="7">
        <v>4500</v>
      </c>
      <c r="K844" s="7"/>
      <c r="L844" s="7"/>
      <c r="M844" s="7">
        <f>+N844+O844</f>
        <v>4500</v>
      </c>
      <c r="N844" s="7">
        <v>4500</v>
      </c>
      <c r="O844" s="7"/>
      <c r="P844" s="7">
        <f>+Q844+R844</f>
        <v>4338.122</v>
      </c>
      <c r="Q844" s="7">
        <v>4338.122</v>
      </c>
      <c r="R844" s="7"/>
      <c r="S844" s="20">
        <f t="shared" si="370"/>
        <v>96.40271111111112</v>
      </c>
      <c r="T844" s="6" t="s">
        <v>161</v>
      </c>
      <c r="U844" s="34"/>
      <c r="V844" s="9"/>
    </row>
    <row r="845" spans="1:22" s="12" customFormat="1" ht="18.75" outlineLevel="2">
      <c r="A845" s="36"/>
      <c r="B845" s="3"/>
      <c r="C845" s="35" t="s">
        <v>793</v>
      </c>
      <c r="D845" s="5"/>
      <c r="E845" s="5"/>
      <c r="F845" s="1"/>
      <c r="G845" s="6"/>
      <c r="H845" s="11"/>
      <c r="I845" s="11"/>
      <c r="J845" s="22">
        <f>SUBTOTAL(9,J844)</f>
        <v>4500</v>
      </c>
      <c r="K845" s="22">
        <f aca="true" t="shared" si="381" ref="K845:R845">SUBTOTAL(9,K844)</f>
        <v>0</v>
      </c>
      <c r="L845" s="22">
        <f t="shared" si="381"/>
        <v>0</v>
      </c>
      <c r="M845" s="22">
        <f t="shared" si="381"/>
        <v>4500</v>
      </c>
      <c r="N845" s="22">
        <f t="shared" si="381"/>
        <v>4500</v>
      </c>
      <c r="O845" s="22">
        <f t="shared" si="381"/>
        <v>0</v>
      </c>
      <c r="P845" s="22">
        <f t="shared" si="381"/>
        <v>4338.122</v>
      </c>
      <c r="Q845" s="22">
        <f t="shared" si="381"/>
        <v>4338.122</v>
      </c>
      <c r="R845" s="22">
        <f t="shared" si="381"/>
        <v>0</v>
      </c>
      <c r="S845" s="23">
        <f t="shared" si="370"/>
        <v>96.40271111111112</v>
      </c>
      <c r="T845" s="6"/>
      <c r="U845" s="34"/>
      <c r="V845" s="9"/>
    </row>
    <row r="846" spans="1:22" s="12" customFormat="1" ht="18.75" outlineLevel="2">
      <c r="A846" s="36"/>
      <c r="B846" s="3">
        <v>6171</v>
      </c>
      <c r="C846" s="4">
        <v>4991</v>
      </c>
      <c r="D846" s="5">
        <v>6121</v>
      </c>
      <c r="E846" s="5"/>
      <c r="F846" s="1">
        <v>5600</v>
      </c>
      <c r="G846" s="6" t="s">
        <v>6</v>
      </c>
      <c r="H846" s="11">
        <v>2002</v>
      </c>
      <c r="I846" s="11">
        <v>2004</v>
      </c>
      <c r="J846" s="7">
        <v>107021</v>
      </c>
      <c r="K846" s="7"/>
      <c r="L846" s="7"/>
      <c r="M846" s="7">
        <f>+N846+O846</f>
        <v>38593.44</v>
      </c>
      <c r="N846" s="7">
        <v>38593.44</v>
      </c>
      <c r="O846" s="7"/>
      <c r="P846" s="7">
        <f>+Q846+R846</f>
        <v>38593.435</v>
      </c>
      <c r="Q846" s="7">
        <v>38593.435</v>
      </c>
      <c r="R846" s="7"/>
      <c r="S846" s="20">
        <f aca="true" t="shared" si="382" ref="S846:S851">IF(M846=0,0,(P846/M846*100))</f>
        <v>99.99998704443034</v>
      </c>
      <c r="T846" s="6" t="s">
        <v>94</v>
      </c>
      <c r="U846" s="34"/>
      <c r="V846" s="9"/>
    </row>
    <row r="847" spans="1:22" s="12" customFormat="1" ht="18.75" outlineLevel="2">
      <c r="A847" s="36"/>
      <c r="B847" s="3"/>
      <c r="C847" s="4">
        <v>4991</v>
      </c>
      <c r="D847" s="5">
        <v>6121</v>
      </c>
      <c r="E847" s="5">
        <v>41</v>
      </c>
      <c r="F847" s="1">
        <v>5600</v>
      </c>
      <c r="G847" s="6" t="s">
        <v>6</v>
      </c>
      <c r="H847" s="11"/>
      <c r="I847" s="11"/>
      <c r="J847" s="7"/>
      <c r="K847" s="7"/>
      <c r="L847" s="7"/>
      <c r="M847" s="7">
        <f>+N847+O847</f>
        <v>9769</v>
      </c>
      <c r="N847" s="7">
        <v>9769</v>
      </c>
      <c r="O847" s="7"/>
      <c r="P847" s="7">
        <f>+Q847+R847</f>
        <v>9769</v>
      </c>
      <c r="Q847" s="7">
        <v>9769</v>
      </c>
      <c r="R847" s="7"/>
      <c r="S847" s="20">
        <f t="shared" si="382"/>
        <v>100</v>
      </c>
      <c r="T847" s="6"/>
      <c r="U847" s="34"/>
      <c r="V847" s="9"/>
    </row>
    <row r="848" spans="1:22" s="12" customFormat="1" ht="18.75" outlineLevel="2">
      <c r="A848" s="36"/>
      <c r="B848" s="3"/>
      <c r="C848" s="4">
        <v>4991</v>
      </c>
      <c r="D848" s="5">
        <v>6130</v>
      </c>
      <c r="E848" s="5"/>
      <c r="F848" s="1">
        <v>5600</v>
      </c>
      <c r="G848" s="6" t="s">
        <v>6</v>
      </c>
      <c r="H848" s="11"/>
      <c r="I848" s="11"/>
      <c r="J848" s="7"/>
      <c r="K848" s="7"/>
      <c r="L848" s="7"/>
      <c r="M848" s="7">
        <f>+N848+O848</f>
        <v>1406.57</v>
      </c>
      <c r="N848" s="7">
        <v>1406.57</v>
      </c>
      <c r="O848" s="7"/>
      <c r="P848" s="7">
        <f>+Q848+R848</f>
        <v>1406.565</v>
      </c>
      <c r="Q848" s="7">
        <v>1406.565</v>
      </c>
      <c r="R848" s="7"/>
      <c r="S848" s="20">
        <f t="shared" si="382"/>
        <v>99.99964452533469</v>
      </c>
      <c r="T848" s="6"/>
      <c r="U848" s="34"/>
      <c r="V848" s="9"/>
    </row>
    <row r="849" spans="1:22" s="12" customFormat="1" ht="18.75" outlineLevel="2">
      <c r="A849" s="36"/>
      <c r="B849" s="3"/>
      <c r="C849" s="35" t="s">
        <v>7</v>
      </c>
      <c r="D849" s="5"/>
      <c r="E849" s="5"/>
      <c r="F849" s="1"/>
      <c r="G849" s="6"/>
      <c r="H849" s="11"/>
      <c r="I849" s="11"/>
      <c r="J849" s="22">
        <f>SUBTOTAL(9,J846:J848)</f>
        <v>107021</v>
      </c>
      <c r="K849" s="22">
        <f aca="true" t="shared" si="383" ref="K849:R849">SUBTOTAL(9,K846:K848)</f>
        <v>0</v>
      </c>
      <c r="L849" s="22">
        <f t="shared" si="383"/>
        <v>0</v>
      </c>
      <c r="M849" s="22">
        <f t="shared" si="383"/>
        <v>49769.01</v>
      </c>
      <c r="N849" s="22">
        <f t="shared" si="383"/>
        <v>49769.01</v>
      </c>
      <c r="O849" s="22">
        <f t="shared" si="383"/>
        <v>0</v>
      </c>
      <c r="P849" s="22">
        <f t="shared" si="383"/>
        <v>49769</v>
      </c>
      <c r="Q849" s="22">
        <f t="shared" si="383"/>
        <v>49769</v>
      </c>
      <c r="R849" s="22">
        <f t="shared" si="383"/>
        <v>0</v>
      </c>
      <c r="S849" s="23">
        <f t="shared" si="382"/>
        <v>99.99997990717516</v>
      </c>
      <c r="T849" s="6"/>
      <c r="U849" s="34"/>
      <c r="V849" s="9"/>
    </row>
    <row r="850" spans="1:22" s="12" customFormat="1" ht="18.75" outlineLevel="2">
      <c r="A850" s="36"/>
      <c r="B850" s="3">
        <v>6171</v>
      </c>
      <c r="C850" s="4">
        <v>5000</v>
      </c>
      <c r="D850" s="5">
        <v>6121</v>
      </c>
      <c r="E850" s="5"/>
      <c r="F850" s="1">
        <v>6600</v>
      </c>
      <c r="G850" s="6" t="s">
        <v>105</v>
      </c>
      <c r="H850" s="11"/>
      <c r="I850" s="11"/>
      <c r="J850" s="7"/>
      <c r="K850" s="7"/>
      <c r="L850" s="7"/>
      <c r="M850" s="7">
        <f>+N850+O850</f>
        <v>18528.43</v>
      </c>
      <c r="N850" s="7">
        <v>18528.43</v>
      </c>
      <c r="O850" s="7"/>
      <c r="P850" s="7">
        <f>+Q850+R850</f>
        <v>18528.4318</v>
      </c>
      <c r="Q850" s="7">
        <v>18528.4318</v>
      </c>
      <c r="R850" s="7"/>
      <c r="S850" s="20">
        <f t="shared" si="382"/>
        <v>100.00000971480043</v>
      </c>
      <c r="T850" s="6" t="s">
        <v>161</v>
      </c>
      <c r="U850" s="34"/>
      <c r="V850" s="9"/>
    </row>
    <row r="851" spans="1:22" s="12" customFormat="1" ht="18.75" outlineLevel="2">
      <c r="A851" s="36"/>
      <c r="B851" s="3"/>
      <c r="C851" s="35" t="s">
        <v>106</v>
      </c>
      <c r="D851" s="5"/>
      <c r="E851" s="5"/>
      <c r="F851" s="1"/>
      <c r="G851" s="6"/>
      <c r="H851" s="11"/>
      <c r="I851" s="11"/>
      <c r="J851" s="22">
        <f>SUBTOTAL(9,J850)</f>
        <v>0</v>
      </c>
      <c r="K851" s="22">
        <f aca="true" t="shared" si="384" ref="K851:R851">SUBTOTAL(9,K850)</f>
        <v>0</v>
      </c>
      <c r="L851" s="22">
        <f t="shared" si="384"/>
        <v>0</v>
      </c>
      <c r="M851" s="22">
        <f t="shared" si="384"/>
        <v>18528.43</v>
      </c>
      <c r="N851" s="22">
        <f t="shared" si="384"/>
        <v>18528.43</v>
      </c>
      <c r="O851" s="22">
        <f t="shared" si="384"/>
        <v>0</v>
      </c>
      <c r="P851" s="22">
        <f t="shared" si="384"/>
        <v>18528.4318</v>
      </c>
      <c r="Q851" s="22">
        <f t="shared" si="384"/>
        <v>18528.4318</v>
      </c>
      <c r="R851" s="22">
        <f t="shared" si="384"/>
        <v>0</v>
      </c>
      <c r="S851" s="23">
        <f t="shared" si="382"/>
        <v>100.00000971480043</v>
      </c>
      <c r="T851" s="6"/>
      <c r="U851" s="34"/>
      <c r="V851" s="9"/>
    </row>
    <row r="852" spans="1:22" s="12" customFormat="1" ht="18.75" outlineLevel="1">
      <c r="A852" s="36"/>
      <c r="B852" s="42" t="s">
        <v>40</v>
      </c>
      <c r="C852" s="4"/>
      <c r="D852" s="13"/>
      <c r="E852" s="13"/>
      <c r="F852" s="1"/>
      <c r="G852" s="17"/>
      <c r="H852" s="24"/>
      <c r="I852" s="24"/>
      <c r="J852" s="22">
        <f>SUBTOTAL(9,J820:J850)</f>
        <v>444720</v>
      </c>
      <c r="K852" s="22">
        <f aca="true" t="shared" si="385" ref="K852:R852">SUBTOTAL(9,K820:K850)</f>
        <v>177408.4</v>
      </c>
      <c r="L852" s="22">
        <f t="shared" si="385"/>
        <v>99505</v>
      </c>
      <c r="M852" s="22">
        <f t="shared" si="385"/>
        <v>235772.44</v>
      </c>
      <c r="N852" s="22">
        <f t="shared" si="385"/>
        <v>227772.44</v>
      </c>
      <c r="O852" s="22">
        <f t="shared" si="385"/>
        <v>8000</v>
      </c>
      <c r="P852" s="22">
        <f t="shared" si="385"/>
        <v>220125.1317</v>
      </c>
      <c r="Q852" s="22">
        <f t="shared" si="385"/>
        <v>212125.1317</v>
      </c>
      <c r="R852" s="22">
        <f t="shared" si="385"/>
        <v>8000</v>
      </c>
      <c r="S852" s="23">
        <f t="shared" si="370"/>
        <v>93.36338534732897</v>
      </c>
      <c r="T852" s="15"/>
      <c r="U852" s="34"/>
      <c r="V852" s="9">
        <f>J852-M852</f>
        <v>208947.56</v>
      </c>
    </row>
    <row r="853" spans="1:22" ht="18.75" outlineLevel="3">
      <c r="A853" s="36"/>
      <c r="B853" s="3">
        <v>6211</v>
      </c>
      <c r="C853" s="4">
        <v>4609</v>
      </c>
      <c r="D853" s="5">
        <v>6121</v>
      </c>
      <c r="E853" s="5"/>
      <c r="F853" s="1">
        <v>5600</v>
      </c>
      <c r="G853" s="6" t="s">
        <v>439</v>
      </c>
      <c r="H853" s="11" t="s">
        <v>641</v>
      </c>
      <c r="I853" s="11" t="s">
        <v>642</v>
      </c>
      <c r="J853" s="7">
        <v>100200</v>
      </c>
      <c r="K853" s="7">
        <v>29684.8</v>
      </c>
      <c r="L853" s="7">
        <v>19200</v>
      </c>
      <c r="M853" s="8">
        <f>+N853+O853</f>
        <v>25439.93</v>
      </c>
      <c r="N853" s="7">
        <v>25439.93</v>
      </c>
      <c r="O853" s="7"/>
      <c r="P853" s="8">
        <f>+Q853+R853</f>
        <v>23836.0245</v>
      </c>
      <c r="Q853" s="7">
        <v>23836.0245</v>
      </c>
      <c r="R853" s="7"/>
      <c r="S853" s="20">
        <f t="shared" si="370"/>
        <v>93.6953226679476</v>
      </c>
      <c r="T853" s="6" t="s">
        <v>94</v>
      </c>
      <c r="U853" s="34" t="s">
        <v>736</v>
      </c>
      <c r="V853" s="9"/>
    </row>
    <row r="854" spans="1:22" ht="18.75" outlineLevel="3">
      <c r="A854" s="36"/>
      <c r="B854" s="3"/>
      <c r="C854" s="4">
        <v>4609</v>
      </c>
      <c r="D854" s="5">
        <v>6126</v>
      </c>
      <c r="E854" s="5"/>
      <c r="F854" s="1">
        <v>5600</v>
      </c>
      <c r="G854" s="6" t="s">
        <v>439</v>
      </c>
      <c r="H854" s="11"/>
      <c r="I854" s="11"/>
      <c r="J854" s="7"/>
      <c r="K854" s="7"/>
      <c r="L854" s="7"/>
      <c r="M854" s="8">
        <f>+N854+O854</f>
        <v>204</v>
      </c>
      <c r="N854" s="7">
        <v>204</v>
      </c>
      <c r="O854" s="7"/>
      <c r="P854" s="8">
        <f>+Q854+R854</f>
        <v>196.8</v>
      </c>
      <c r="Q854" s="7">
        <v>196.8</v>
      </c>
      <c r="R854" s="7"/>
      <c r="S854" s="20">
        <f t="shared" si="370"/>
        <v>96.47058823529412</v>
      </c>
      <c r="T854" s="6"/>
      <c r="U854" s="34"/>
      <c r="V854" s="9"/>
    </row>
    <row r="855" spans="1:22" ht="18.75" outlineLevel="3">
      <c r="A855" s="36"/>
      <c r="B855" s="3"/>
      <c r="C855" s="4">
        <v>4609</v>
      </c>
      <c r="D855" s="5">
        <v>6129</v>
      </c>
      <c r="E855" s="5"/>
      <c r="F855" s="1">
        <v>5600</v>
      </c>
      <c r="G855" s="6" t="s">
        <v>439</v>
      </c>
      <c r="H855" s="11"/>
      <c r="I855" s="11"/>
      <c r="J855" s="7"/>
      <c r="K855" s="7"/>
      <c r="L855" s="7"/>
      <c r="M855" s="8">
        <f>+N855+O855</f>
        <v>5256.07</v>
      </c>
      <c r="N855" s="7">
        <v>5256.07</v>
      </c>
      <c r="O855" s="7"/>
      <c r="P855" s="8">
        <f>+Q855+R855</f>
        <v>5256.069</v>
      </c>
      <c r="Q855" s="7">
        <v>5256.069</v>
      </c>
      <c r="R855" s="7"/>
      <c r="S855" s="20">
        <f t="shared" si="370"/>
        <v>99.99998097437822</v>
      </c>
      <c r="T855" s="6"/>
      <c r="U855" s="34"/>
      <c r="V855" s="9"/>
    </row>
    <row r="856" spans="1:22" ht="18.75" outlineLevel="2">
      <c r="A856" s="36"/>
      <c r="B856" s="3"/>
      <c r="C856" s="35" t="s">
        <v>497</v>
      </c>
      <c r="D856" s="5"/>
      <c r="E856" s="5"/>
      <c r="F856" s="1"/>
      <c r="G856" s="6"/>
      <c r="H856" s="11"/>
      <c r="I856" s="11"/>
      <c r="J856" s="22">
        <f>SUBTOTAL(9,J853:J855)</f>
        <v>100200</v>
      </c>
      <c r="K856" s="22">
        <f aca="true" t="shared" si="386" ref="K856:R856">SUBTOTAL(9,K853:K855)</f>
        <v>29684.8</v>
      </c>
      <c r="L856" s="22">
        <f t="shared" si="386"/>
        <v>19200</v>
      </c>
      <c r="M856" s="22">
        <f t="shared" si="386"/>
        <v>30900</v>
      </c>
      <c r="N856" s="22">
        <f t="shared" si="386"/>
        <v>30900</v>
      </c>
      <c r="O856" s="22">
        <f t="shared" si="386"/>
        <v>0</v>
      </c>
      <c r="P856" s="22">
        <f t="shared" si="386"/>
        <v>29288.8935</v>
      </c>
      <c r="Q856" s="22">
        <f t="shared" si="386"/>
        <v>29288.8935</v>
      </c>
      <c r="R856" s="22">
        <f t="shared" si="386"/>
        <v>0</v>
      </c>
      <c r="S856" s="23">
        <f t="shared" si="370"/>
        <v>94.78606310679612</v>
      </c>
      <c r="T856" s="6"/>
      <c r="U856" s="34"/>
      <c r="V856" s="9">
        <f>J856-M856</f>
        <v>69300</v>
      </c>
    </row>
    <row r="857" spans="1:22" ht="18.75" outlineLevel="2">
      <c r="A857" s="36"/>
      <c r="B857" s="3">
        <v>6211</v>
      </c>
      <c r="C857" s="4">
        <v>4610</v>
      </c>
      <c r="D857" s="5">
        <v>6126</v>
      </c>
      <c r="E857" s="5"/>
      <c r="F857" s="1">
        <v>5600</v>
      </c>
      <c r="G857" s="6" t="s">
        <v>790</v>
      </c>
      <c r="H857" s="11">
        <v>2001</v>
      </c>
      <c r="I857" s="11">
        <v>2004</v>
      </c>
      <c r="J857" s="7">
        <v>63900</v>
      </c>
      <c r="K857" s="7"/>
      <c r="L857" s="7"/>
      <c r="M857" s="7">
        <f>+N857+O857</f>
        <v>200</v>
      </c>
      <c r="N857" s="7">
        <v>200</v>
      </c>
      <c r="O857" s="7"/>
      <c r="P857" s="7">
        <f>+Q857+R857</f>
        <v>195.3</v>
      </c>
      <c r="Q857" s="7">
        <v>195.3</v>
      </c>
      <c r="R857" s="7"/>
      <c r="S857" s="20">
        <f t="shared" si="370"/>
        <v>97.65</v>
      </c>
      <c r="T857" s="6" t="s">
        <v>94</v>
      </c>
      <c r="U857" s="34"/>
      <c r="V857" s="9"/>
    </row>
    <row r="858" spans="1:22" ht="18.75" outlineLevel="2">
      <c r="A858" s="36"/>
      <c r="B858" s="3"/>
      <c r="C858" s="35" t="s">
        <v>791</v>
      </c>
      <c r="D858" s="5"/>
      <c r="E858" s="5"/>
      <c r="F858" s="1"/>
      <c r="G858" s="6"/>
      <c r="H858" s="11"/>
      <c r="I858" s="11"/>
      <c r="J858" s="22">
        <f>SUBTOTAL(9,J857:J857)</f>
        <v>63900</v>
      </c>
      <c r="K858" s="22">
        <f aca="true" t="shared" si="387" ref="K858:R858">SUBTOTAL(9,K857:K857)</f>
        <v>0</v>
      </c>
      <c r="L858" s="22">
        <f t="shared" si="387"/>
        <v>0</v>
      </c>
      <c r="M858" s="22">
        <f t="shared" si="387"/>
        <v>200</v>
      </c>
      <c r="N858" s="22">
        <f t="shared" si="387"/>
        <v>200</v>
      </c>
      <c r="O858" s="22">
        <f t="shared" si="387"/>
        <v>0</v>
      </c>
      <c r="P858" s="22">
        <f t="shared" si="387"/>
        <v>195.3</v>
      </c>
      <c r="Q858" s="22">
        <f t="shared" si="387"/>
        <v>195.3</v>
      </c>
      <c r="R858" s="22">
        <f t="shared" si="387"/>
        <v>0</v>
      </c>
      <c r="S858" s="23">
        <f t="shared" si="370"/>
        <v>97.65</v>
      </c>
      <c r="T858" s="6"/>
      <c r="U858" s="34"/>
      <c r="V858" s="9"/>
    </row>
    <row r="859" spans="1:22" ht="18.75" outlineLevel="1">
      <c r="A859" s="34"/>
      <c r="B859" s="42" t="s">
        <v>41</v>
      </c>
      <c r="C859" s="4"/>
      <c r="D859" s="5"/>
      <c r="E859" s="5"/>
      <c r="F859" s="1"/>
      <c r="G859" s="6"/>
      <c r="H859" s="11"/>
      <c r="I859" s="11"/>
      <c r="J859" s="22">
        <f>SUBTOTAL(9,J853:J857)</f>
        <v>164100</v>
      </c>
      <c r="K859" s="22">
        <f aca="true" t="shared" si="388" ref="K859:R859">SUBTOTAL(9,K853:K857)</f>
        <v>29684.8</v>
      </c>
      <c r="L859" s="22">
        <f t="shared" si="388"/>
        <v>19200</v>
      </c>
      <c r="M859" s="22">
        <f t="shared" si="388"/>
        <v>31100</v>
      </c>
      <c r="N859" s="22">
        <f t="shared" si="388"/>
        <v>31100</v>
      </c>
      <c r="O859" s="22">
        <f t="shared" si="388"/>
        <v>0</v>
      </c>
      <c r="P859" s="22">
        <f t="shared" si="388"/>
        <v>29484.193499999998</v>
      </c>
      <c r="Q859" s="22">
        <f t="shared" si="388"/>
        <v>29484.193499999998</v>
      </c>
      <c r="R859" s="22">
        <f t="shared" si="388"/>
        <v>0</v>
      </c>
      <c r="S859" s="23">
        <f t="shared" si="370"/>
        <v>94.80448070739548</v>
      </c>
      <c r="T859" s="6"/>
      <c r="U859" s="34"/>
      <c r="V859" s="9">
        <f>J859-M859</f>
        <v>133000</v>
      </c>
    </row>
    <row r="860" spans="1:22" ht="18.75" outlineLevel="3">
      <c r="A860" s="34"/>
      <c r="B860" s="3">
        <v>6409</v>
      </c>
      <c r="C860" s="4">
        <v>3009</v>
      </c>
      <c r="D860" s="5">
        <v>6341</v>
      </c>
      <c r="E860" s="5"/>
      <c r="F860" s="1">
        <v>3700</v>
      </c>
      <c r="G860" s="6" t="s">
        <v>137</v>
      </c>
      <c r="H860" s="24">
        <v>2002</v>
      </c>
      <c r="I860" s="24">
        <v>2002</v>
      </c>
      <c r="J860" s="7">
        <v>6500</v>
      </c>
      <c r="K860" s="7"/>
      <c r="L860" s="7"/>
      <c r="M860" s="8">
        <f>+N860+O860</f>
        <v>0</v>
      </c>
      <c r="N860" s="7"/>
      <c r="O860" s="7"/>
      <c r="P860" s="8">
        <f>+Q860+R860</f>
        <v>0</v>
      </c>
      <c r="Q860" s="7"/>
      <c r="R860" s="7"/>
      <c r="S860" s="20">
        <f t="shared" si="370"/>
        <v>0</v>
      </c>
      <c r="T860" s="25" t="s">
        <v>662</v>
      </c>
      <c r="U860" s="34"/>
      <c r="V860" s="9"/>
    </row>
    <row r="861" spans="1:22" ht="18.75" outlineLevel="2">
      <c r="A861" s="34"/>
      <c r="B861" s="3"/>
      <c r="C861" s="35" t="s">
        <v>136</v>
      </c>
      <c r="D861" s="5"/>
      <c r="E861" s="5"/>
      <c r="F861" s="1"/>
      <c r="G861" s="6"/>
      <c r="H861" s="24"/>
      <c r="I861" s="24"/>
      <c r="J861" s="22">
        <f>SUBTOTAL(9,J860:J860)</f>
        <v>6500</v>
      </c>
      <c r="K861" s="22">
        <f aca="true" t="shared" si="389" ref="K861:R861">SUBTOTAL(9,K860:K860)</f>
        <v>0</v>
      </c>
      <c r="L861" s="22">
        <f t="shared" si="389"/>
        <v>0</v>
      </c>
      <c r="M861" s="22">
        <f t="shared" si="389"/>
        <v>0</v>
      </c>
      <c r="N861" s="22">
        <f t="shared" si="389"/>
        <v>0</v>
      </c>
      <c r="O861" s="22">
        <f t="shared" si="389"/>
        <v>0</v>
      </c>
      <c r="P861" s="22">
        <f t="shared" si="389"/>
        <v>0</v>
      </c>
      <c r="Q861" s="22">
        <f t="shared" si="389"/>
        <v>0</v>
      </c>
      <c r="R861" s="22">
        <f t="shared" si="389"/>
        <v>0</v>
      </c>
      <c r="S861" s="23">
        <f t="shared" si="370"/>
        <v>0</v>
      </c>
      <c r="T861" s="25"/>
      <c r="U861" s="34"/>
      <c r="V861" s="9">
        <f>J861-M861</f>
        <v>6500</v>
      </c>
    </row>
    <row r="862" spans="1:22" ht="18.75" outlineLevel="3">
      <c r="A862" s="58"/>
      <c r="B862" s="3">
        <v>6409</v>
      </c>
      <c r="C862" s="4">
        <v>4940</v>
      </c>
      <c r="D862" s="5">
        <v>6901</v>
      </c>
      <c r="E862" s="5"/>
      <c r="F862" s="1">
        <v>5600</v>
      </c>
      <c r="G862" s="6" t="s">
        <v>730</v>
      </c>
      <c r="H862" s="24"/>
      <c r="I862" s="24"/>
      <c r="J862" s="7"/>
      <c r="K862" s="7"/>
      <c r="L862" s="7">
        <v>141111</v>
      </c>
      <c r="M862" s="8">
        <f>+N862+O862</f>
        <v>169572</v>
      </c>
      <c r="N862" s="7">
        <v>169572</v>
      </c>
      <c r="O862" s="7"/>
      <c r="P862" s="8">
        <f>+Q862+R862</f>
        <v>0</v>
      </c>
      <c r="Q862" s="7"/>
      <c r="R862" s="7"/>
      <c r="S862" s="20">
        <f t="shared" si="370"/>
        <v>0</v>
      </c>
      <c r="T862" s="25" t="s">
        <v>94</v>
      </c>
      <c r="U862" s="34"/>
      <c r="V862" s="9"/>
    </row>
    <row r="863" spans="1:22" ht="18.75" outlineLevel="3">
      <c r="A863" s="58"/>
      <c r="B863" s="3"/>
      <c r="C863" s="4">
        <v>4940</v>
      </c>
      <c r="D863" s="5">
        <v>6901</v>
      </c>
      <c r="E863" s="5"/>
      <c r="F863" s="1">
        <v>5600</v>
      </c>
      <c r="G863" s="6" t="s">
        <v>498</v>
      </c>
      <c r="H863" s="24"/>
      <c r="I863" s="24"/>
      <c r="J863" s="7"/>
      <c r="K863" s="7"/>
      <c r="L863" s="7">
        <v>30000</v>
      </c>
      <c r="M863" s="8">
        <f>+N863+O863</f>
        <v>0</v>
      </c>
      <c r="N863" s="7"/>
      <c r="O863" s="7"/>
      <c r="P863" s="8">
        <f>+Q863+R863</f>
        <v>0</v>
      </c>
      <c r="Q863" s="7"/>
      <c r="R863" s="7"/>
      <c r="S863" s="20">
        <f t="shared" si="370"/>
        <v>0</v>
      </c>
      <c r="T863" s="25"/>
      <c r="U863" s="34"/>
      <c r="V863" s="9"/>
    </row>
    <row r="864" spans="1:22" ht="18.75" outlineLevel="2">
      <c r="A864" s="58"/>
      <c r="B864" s="3"/>
      <c r="C864" s="35" t="s">
        <v>162</v>
      </c>
      <c r="D864" s="5"/>
      <c r="E864" s="5"/>
      <c r="F864" s="1"/>
      <c r="G864" s="6"/>
      <c r="H864" s="24"/>
      <c r="I864" s="24"/>
      <c r="J864" s="22">
        <f>SUBTOTAL(9,J862:J863)</f>
        <v>0</v>
      </c>
      <c r="K864" s="22">
        <f aca="true" t="shared" si="390" ref="K864:R864">SUBTOTAL(9,K862:K863)</f>
        <v>0</v>
      </c>
      <c r="L864" s="22">
        <f t="shared" si="390"/>
        <v>171111</v>
      </c>
      <c r="M864" s="22">
        <f t="shared" si="390"/>
        <v>169572</v>
      </c>
      <c r="N864" s="22">
        <f t="shared" si="390"/>
        <v>169572</v>
      </c>
      <c r="O864" s="22">
        <f t="shared" si="390"/>
        <v>0</v>
      </c>
      <c r="P864" s="22">
        <f t="shared" si="390"/>
        <v>0</v>
      </c>
      <c r="Q864" s="22">
        <f t="shared" si="390"/>
        <v>0</v>
      </c>
      <c r="R864" s="22">
        <f t="shared" si="390"/>
        <v>0</v>
      </c>
      <c r="S864" s="23">
        <f t="shared" si="370"/>
        <v>0</v>
      </c>
      <c r="T864" s="25"/>
      <c r="U864" s="34"/>
      <c r="V864" s="9">
        <f>J864-M864</f>
        <v>-169572</v>
      </c>
    </row>
    <row r="865" spans="1:22" ht="18.75" outlineLevel="3">
      <c r="A865" s="58"/>
      <c r="B865" s="3">
        <v>6409</v>
      </c>
      <c r="C865" s="4">
        <v>4982</v>
      </c>
      <c r="D865" s="5">
        <v>6329</v>
      </c>
      <c r="E865" s="5"/>
      <c r="F865" s="1">
        <v>5600</v>
      </c>
      <c r="G865" s="6" t="s">
        <v>325</v>
      </c>
      <c r="H865" s="24">
        <v>2001</v>
      </c>
      <c r="I865" s="24">
        <v>2002</v>
      </c>
      <c r="J865" s="7">
        <v>10000</v>
      </c>
      <c r="K865" s="7"/>
      <c r="L865" s="7"/>
      <c r="M865" s="8">
        <f>+N865+O865</f>
        <v>10000</v>
      </c>
      <c r="N865" s="7">
        <v>10000</v>
      </c>
      <c r="O865" s="7"/>
      <c r="P865" s="8">
        <f>+Q865+R865</f>
        <v>10000</v>
      </c>
      <c r="Q865" s="7">
        <v>10000</v>
      </c>
      <c r="R865" s="7"/>
      <c r="S865" s="20">
        <f t="shared" si="370"/>
        <v>100</v>
      </c>
      <c r="T865" s="25" t="s">
        <v>118</v>
      </c>
      <c r="U865" s="34"/>
      <c r="V865" s="9"/>
    </row>
    <row r="866" spans="1:22" ht="18.75" outlineLevel="2">
      <c r="A866" s="58"/>
      <c r="B866" s="3"/>
      <c r="C866" s="35" t="s">
        <v>299</v>
      </c>
      <c r="D866" s="5"/>
      <c r="E866" s="5"/>
      <c r="F866" s="1"/>
      <c r="G866" s="6"/>
      <c r="H866" s="24"/>
      <c r="I866" s="24"/>
      <c r="J866" s="22">
        <f>SUBTOTAL(9,J865:J865)</f>
        <v>10000</v>
      </c>
      <c r="K866" s="22">
        <f aca="true" t="shared" si="391" ref="K866:R866">SUBTOTAL(9,K865:K865)</f>
        <v>0</v>
      </c>
      <c r="L866" s="22">
        <f t="shared" si="391"/>
        <v>0</v>
      </c>
      <c r="M866" s="22">
        <f t="shared" si="391"/>
        <v>10000</v>
      </c>
      <c r="N866" s="22">
        <f t="shared" si="391"/>
        <v>10000</v>
      </c>
      <c r="O866" s="22">
        <f t="shared" si="391"/>
        <v>0</v>
      </c>
      <c r="P866" s="22">
        <f t="shared" si="391"/>
        <v>10000</v>
      </c>
      <c r="Q866" s="22">
        <f t="shared" si="391"/>
        <v>10000</v>
      </c>
      <c r="R866" s="22">
        <f t="shared" si="391"/>
        <v>0</v>
      </c>
      <c r="S866" s="23">
        <f t="shared" si="370"/>
        <v>100</v>
      </c>
      <c r="T866" s="25"/>
      <c r="U866" s="34"/>
      <c r="V866" s="9">
        <f>J866-M866</f>
        <v>0</v>
      </c>
    </row>
    <row r="867" spans="1:22" ht="18.75" outlineLevel="1">
      <c r="A867" s="26"/>
      <c r="B867" s="42" t="s">
        <v>42</v>
      </c>
      <c r="C867" s="4"/>
      <c r="D867" s="5"/>
      <c r="E867" s="5"/>
      <c r="F867" s="1"/>
      <c r="G867" s="6"/>
      <c r="H867" s="11"/>
      <c r="I867" s="56"/>
      <c r="J867" s="22">
        <f>SUBTOTAL(9,J860:J865)</f>
        <v>16500</v>
      </c>
      <c r="K867" s="22">
        <f aca="true" t="shared" si="392" ref="K867:R867">SUBTOTAL(9,K860:K865)</f>
        <v>0</v>
      </c>
      <c r="L867" s="22">
        <f t="shared" si="392"/>
        <v>171111</v>
      </c>
      <c r="M867" s="22">
        <f t="shared" si="392"/>
        <v>179572</v>
      </c>
      <c r="N867" s="22">
        <f t="shared" si="392"/>
        <v>179572</v>
      </c>
      <c r="O867" s="22">
        <f t="shared" si="392"/>
        <v>0</v>
      </c>
      <c r="P867" s="22">
        <f t="shared" si="392"/>
        <v>10000</v>
      </c>
      <c r="Q867" s="22">
        <f t="shared" si="392"/>
        <v>10000</v>
      </c>
      <c r="R867" s="22">
        <f t="shared" si="392"/>
        <v>0</v>
      </c>
      <c r="S867" s="23">
        <f t="shared" si="370"/>
        <v>5.568796917114026</v>
      </c>
      <c r="T867" s="6"/>
      <c r="U867" s="34"/>
      <c r="V867" s="9">
        <f>J867-M867</f>
        <v>-163072</v>
      </c>
    </row>
    <row r="868" spans="1:22" ht="18.75">
      <c r="A868" s="26"/>
      <c r="B868" s="42" t="s">
        <v>782</v>
      </c>
      <c r="C868" s="35"/>
      <c r="D868" s="5"/>
      <c r="E868" s="5"/>
      <c r="F868" s="1"/>
      <c r="G868" s="6"/>
      <c r="H868" s="11"/>
      <c r="I868" s="56"/>
      <c r="J868" s="22">
        <f>SUBTOTAL(9,J3:J867)</f>
        <v>17360477</v>
      </c>
      <c r="K868" s="22">
        <f>SUBTOTAL(9,K3:K867)</f>
        <v>2339733.3999999994</v>
      </c>
      <c r="L868" s="22">
        <f aca="true" t="shared" si="393" ref="L868:R868">SUBTOTAL(9,L3:L867)</f>
        <v>3265660</v>
      </c>
      <c r="M868" s="22">
        <f t="shared" si="393"/>
        <v>3726412.8239999986</v>
      </c>
      <c r="N868" s="22">
        <f t="shared" si="393"/>
        <v>3369690.823999999</v>
      </c>
      <c r="O868" s="22">
        <f t="shared" si="393"/>
        <v>356722</v>
      </c>
      <c r="P868" s="22">
        <f t="shared" si="393"/>
        <v>3018798.6056999983</v>
      </c>
      <c r="Q868" s="22">
        <f t="shared" si="393"/>
        <v>2713811.6056999983</v>
      </c>
      <c r="R868" s="22">
        <f t="shared" si="393"/>
        <v>304987</v>
      </c>
      <c r="S868" s="23">
        <f t="shared" si="370"/>
        <v>81.01084738269996</v>
      </c>
      <c r="T868" s="6"/>
      <c r="U868" s="34"/>
      <c r="V868" s="9">
        <f>J868-M868</f>
        <v>13634064.176</v>
      </c>
    </row>
    <row r="869" spans="1:22" ht="18.75">
      <c r="A869" s="71"/>
      <c r="B869" s="72"/>
      <c r="C869" s="73"/>
      <c r="D869" s="74"/>
      <c r="E869" s="74"/>
      <c r="F869" s="75"/>
      <c r="G869" s="76"/>
      <c r="H869" s="77"/>
      <c r="I869" s="78"/>
      <c r="J869" s="79"/>
      <c r="K869" s="79"/>
      <c r="L869" s="79"/>
      <c r="M869" s="79"/>
      <c r="N869" s="79"/>
      <c r="O869" s="79"/>
      <c r="P869" s="79"/>
      <c r="Q869" s="79"/>
      <c r="R869" s="79"/>
      <c r="S869" s="80"/>
      <c r="T869" s="76"/>
      <c r="U869" s="81"/>
      <c r="V869" s="9"/>
    </row>
    <row r="871" spans="2:21" s="89" customFormat="1" ht="15.75">
      <c r="B871" s="89" t="s">
        <v>155</v>
      </c>
      <c r="M871" s="68"/>
      <c r="P871" s="68"/>
      <c r="R871" s="97"/>
      <c r="S871" s="98"/>
      <c r="U871" s="91"/>
    </row>
    <row r="872" spans="2:21" s="89" customFormat="1" ht="15.75">
      <c r="B872" s="89" t="s">
        <v>218</v>
      </c>
      <c r="S872" s="98"/>
      <c r="U872" s="91"/>
    </row>
  </sheetData>
  <mergeCells count="3">
    <mergeCell ref="S1:S2"/>
    <mergeCell ref="H1:I1"/>
    <mergeCell ref="M1:M2"/>
  </mergeCells>
  <printOptions horizontalCentered="1"/>
  <pageMargins left="0.3937007874015748" right="0.31496062992125984" top="0.984251968503937" bottom="0.984251968503937" header="0.7086614173228347" footer="0.7086614173228347"/>
  <pageSetup fitToHeight="17" horizontalDpi="600" verticalDpi="600" orientation="landscape" paperSize="9" scale="50" r:id="rId1"/>
  <headerFooter alignWithMargins="0">
    <oddHeader>&amp;C&amp;"Times New Roman CE,tučné"&amp;18Čerpání kapitálových výdajů městem a městskými částmi v rámci převodu investorství k  31.12.2002&amp;"Arial CE,obyčejné"
&amp;R&amp;"Times New Roman CE,obyčejné"&amp;14v tis.Kč</oddHeader>
    <oddFooter>&amp;R&amp;P</oddFooter>
  </headerFooter>
  <rowBreaks count="1" manualBreakCount="1">
    <brk id="4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cardova</dc:creator>
  <cp:keywords/>
  <dc:description/>
  <cp:lastModifiedBy>MMB</cp:lastModifiedBy>
  <cp:lastPrinted>2003-05-09T07:07:09Z</cp:lastPrinted>
  <dcterms:created xsi:type="dcterms:W3CDTF">2001-10-08T04:21:44Z</dcterms:created>
  <dcterms:modified xsi:type="dcterms:W3CDTF">2003-05-09T07:07:28Z</dcterms:modified>
  <cp:category/>
  <cp:version/>
  <cp:contentType/>
  <cp:contentStatus/>
</cp:coreProperties>
</file>