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VHČ 2009 (v Kč)" sheetId="1" r:id="rId1"/>
  </sheets>
  <definedNames>
    <definedName name="_xlnm.Print_Titles" localSheetId="0">'VHČ 2009 (v Kč)'!$A:$C</definedName>
    <definedName name="_xlnm.Print_Area" localSheetId="0">'VHČ 2009 (v Kč)'!$A$1:$AC$25</definedName>
  </definedNames>
  <calcPr fullCalcOnLoad="1"/>
</workbook>
</file>

<file path=xl/sharedStrings.xml><?xml version="1.0" encoding="utf-8"?>
<sst xmlns="http://schemas.openxmlformats.org/spreadsheetml/2006/main" count="66" uniqueCount="63">
  <si>
    <t>Statutární</t>
  </si>
  <si>
    <t xml:space="preserve"> Název finanční operace</t>
  </si>
  <si>
    <t xml:space="preserve">město </t>
  </si>
  <si>
    <t>části</t>
  </si>
  <si>
    <t>Brno-střed</t>
  </si>
  <si>
    <t>Bohunice</t>
  </si>
  <si>
    <t>Starý</t>
  </si>
  <si>
    <t>Nový</t>
  </si>
  <si>
    <t>Kohoutovice</t>
  </si>
  <si>
    <t>Bosonohy</t>
  </si>
  <si>
    <t>Žabovřesky</t>
  </si>
  <si>
    <t xml:space="preserve"> Bystrc</t>
  </si>
  <si>
    <t>Komín</t>
  </si>
  <si>
    <t>Jundrov</t>
  </si>
  <si>
    <t>Brno-sever</t>
  </si>
  <si>
    <t>Maloměřice</t>
  </si>
  <si>
    <t>Židenice</t>
  </si>
  <si>
    <t>Černovice</t>
  </si>
  <si>
    <t xml:space="preserve"> Brno-jih</t>
  </si>
  <si>
    <t>Vinohrady</t>
  </si>
  <si>
    <t xml:space="preserve"> Líšeň</t>
  </si>
  <si>
    <t xml:space="preserve"> Slatina</t>
  </si>
  <si>
    <t>Chrlice</t>
  </si>
  <si>
    <t xml:space="preserve"> Královo</t>
  </si>
  <si>
    <t>Medlánky</t>
  </si>
  <si>
    <t>Řečkovice</t>
  </si>
  <si>
    <t>celkem</t>
  </si>
  <si>
    <t>Lískovec</t>
  </si>
  <si>
    <t>- Obřany</t>
  </si>
  <si>
    <t xml:space="preserve">   Pole</t>
  </si>
  <si>
    <t>Mokrá Hora</t>
  </si>
  <si>
    <t xml:space="preserve"> A: VÝNOSY  </t>
  </si>
  <si>
    <t>Tržby za prodej zboží</t>
  </si>
  <si>
    <t>Tržby za prodej vlastních výrobků a služeb</t>
  </si>
  <si>
    <t>Provozní dotace</t>
  </si>
  <si>
    <t>Ostatní výnosy</t>
  </si>
  <si>
    <t xml:space="preserve"> B: NÁKLADY   </t>
  </si>
  <si>
    <t xml:space="preserve">Spotřeba materiálu a energie </t>
  </si>
  <si>
    <t>Služby</t>
  </si>
  <si>
    <t>Osobní náklady</t>
  </si>
  <si>
    <t>Daně a poplatky</t>
  </si>
  <si>
    <t>Ostatní náklady</t>
  </si>
  <si>
    <t xml:space="preserve"> Daň z příjmů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</si>
  <si>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</si>
  <si>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;</t>
  </si>
  <si>
    <t xml:space="preserve">Město </t>
  </si>
  <si>
    <t>Tržby z prodeje dlouhodobého majetku a materiálu</t>
  </si>
  <si>
    <t>účet</t>
  </si>
  <si>
    <t>-</t>
  </si>
  <si>
    <t>52x</t>
  </si>
  <si>
    <t>53x</t>
  </si>
  <si>
    <t>51x</t>
  </si>
  <si>
    <t>55x</t>
  </si>
  <si>
    <t>Odpisy dlouhodobého majetku, tvorba opravných položek</t>
  </si>
  <si>
    <t xml:space="preserve">č.ř. </t>
  </si>
  <si>
    <t>Jídelna MMB</t>
  </si>
  <si>
    <t>účet DPH</t>
  </si>
  <si>
    <t xml:space="preserve"> Ú h r n  výnosů (ř.1 až ř.5)  </t>
  </si>
  <si>
    <t xml:space="preserve"> Ú h r n   nákladů (ř.7 až ř.12)   </t>
  </si>
  <si>
    <t>Hospodářský výsledek před zdaněním (ř.6-ř.13)</t>
  </si>
  <si>
    <t>Hospodářský výsledek po zdanění (ř.14-ř.15)</t>
  </si>
  <si>
    <t>městské</t>
  </si>
  <si>
    <t>klub zastupitelů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</si>
</sst>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0_);\(#,##0.00\)"/>
    <numFmt numFmtId="166" formatCode="#,##0_);\(#,##0\)"/>
    <numFmt numFmtId="167" formatCode="#,##0.0\ _K_č;\-#,##0.0\ _K_č"/>
    <numFmt numFmtId="168" formatCode="#,##0.0"/>
    <numFmt numFmtId="169" formatCode="#,##0.0000000"/>
    <numFmt numFmtId="170" formatCode="#,##0.0_ ;\-#,##0.0\ "/>
    <numFmt numFmtId="171" formatCode="#,##0_ ;\-#,##0\ "/>
  </numFmts>
  <fonts count="9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color indexed="63"/>
      <name val="Times New Roman CE"/>
      <family val="1"/>
    </font>
    <font>
      <b/>
      <sz val="14"/>
      <color indexed="63"/>
      <name val="Times New Roman CE"/>
      <family val="1"/>
    </font>
    <font>
      <sz val="14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4" fontId="4" fillId="0" borderId="5" xfId="0" applyNumberFormat="1" applyFont="1" applyBorder="1" applyAlignment="1" applyProtection="1">
      <alignment/>
      <protection/>
    </xf>
    <xf numFmtId="4" fontId="4" fillId="0" borderId="6" xfId="0" applyNumberFormat="1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4" fontId="4" fillId="0" borderId="7" xfId="0" applyNumberFormat="1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3" fontId="3" fillId="0" borderId="19" xfId="0" applyNumberFormat="1" applyFont="1" applyBorder="1" applyAlignment="1" applyProtection="1">
      <alignment horizontal="right"/>
      <protection/>
    </xf>
    <xf numFmtId="3" fontId="4" fillId="0" borderId="20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3" fontId="4" fillId="0" borderId="23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26" xfId="0" applyNumberFormat="1" applyFont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Alignment="1">
      <alignment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/>
      <protection/>
    </xf>
    <xf numFmtId="4" fontId="3" fillId="0" borderId="31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32" xfId="0" applyFont="1" applyBorder="1" applyAlignment="1" applyProtection="1">
      <alignment/>
      <protection/>
    </xf>
    <xf numFmtId="4" fontId="3" fillId="0" borderId="6" xfId="0" applyNumberFormat="1" applyFont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4" fontId="3" fillId="0" borderId="34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0" borderId="36" xfId="0" applyNumberFormat="1" applyFont="1" applyFill="1" applyBorder="1" applyAlignment="1" applyProtection="1">
      <alignment horizontal="center"/>
      <protection/>
    </xf>
    <xf numFmtId="4" fontId="3" fillId="0" borderId="37" xfId="0" applyNumberFormat="1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3" fontId="4" fillId="0" borderId="39" xfId="0" applyNumberFormat="1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3" fontId="3" fillId="0" borderId="30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3" fontId="3" fillId="0" borderId="42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4" fontId="4" fillId="0" borderId="43" xfId="0" applyNumberFormat="1" applyFont="1" applyBorder="1" applyAlignment="1" applyProtection="1">
      <alignment horizontal="right"/>
      <protection/>
    </xf>
    <xf numFmtId="3" fontId="3" fillId="0" borderId="23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 shrinkToFit="1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0" borderId="44" xfId="0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/>
      <protection/>
    </xf>
    <xf numFmtId="4" fontId="3" fillId="0" borderId="51" xfId="0" applyNumberFormat="1" applyFont="1" applyFill="1" applyBorder="1" applyAlignment="1" applyProtection="1">
      <alignment horizontal="right"/>
      <protection/>
    </xf>
    <xf numFmtId="0" fontId="4" fillId="0" borderId="52" xfId="0" applyFont="1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4" fontId="3" fillId="0" borderId="42" xfId="0" applyNumberFormat="1" applyFont="1" applyFill="1" applyBorder="1" applyAlignment="1" applyProtection="1">
      <alignment horizontal="right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left" shrinkToFit="1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3" fillId="0" borderId="55" xfId="0" applyFont="1" applyFill="1" applyBorder="1" applyAlignment="1" applyProtection="1">
      <alignment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4" fontId="4" fillId="0" borderId="42" xfId="0" applyNumberFormat="1" applyFont="1" applyFill="1" applyBorder="1" applyAlignment="1" applyProtection="1">
      <alignment horizontal="right"/>
      <protection/>
    </xf>
    <xf numFmtId="4" fontId="4" fillId="0" borderId="23" xfId="0" applyNumberFormat="1" applyFont="1" applyFill="1" applyBorder="1" applyAlignment="1" applyProtection="1">
      <alignment horizontal="right"/>
      <protection/>
    </xf>
    <xf numFmtId="4" fontId="4" fillId="0" borderId="19" xfId="0" applyNumberFormat="1" applyFont="1" applyFill="1" applyBorder="1" applyAlignment="1" applyProtection="1">
      <alignment horizontal="right"/>
      <protection/>
    </xf>
    <xf numFmtId="4" fontId="4" fillId="0" borderId="20" xfId="0" applyNumberFormat="1" applyFont="1" applyFill="1" applyBorder="1" applyAlignment="1" applyProtection="1">
      <alignment horizontal="right"/>
      <protection/>
    </xf>
    <xf numFmtId="4" fontId="4" fillId="0" borderId="21" xfId="0" applyNumberFormat="1" applyFont="1" applyFill="1" applyBorder="1" applyAlignment="1" applyProtection="1">
      <alignment horizontal="right"/>
      <protection/>
    </xf>
    <xf numFmtId="4" fontId="4" fillId="0" borderId="23" xfId="0" applyNumberFormat="1" applyFont="1" applyFill="1" applyBorder="1" applyAlignment="1" applyProtection="1">
      <alignment horizontal="right"/>
      <protection/>
    </xf>
    <xf numFmtId="4" fontId="4" fillId="0" borderId="56" xfId="0" applyNumberFormat="1" applyFont="1" applyFill="1" applyBorder="1" applyAlignment="1" applyProtection="1">
      <alignment horizontal="right"/>
      <protection/>
    </xf>
    <xf numFmtId="4" fontId="4" fillId="0" borderId="22" xfId="0" applyNumberFormat="1" applyFont="1" applyFill="1" applyBorder="1" applyAlignment="1" applyProtection="1">
      <alignment horizontal="right"/>
      <protection/>
    </xf>
    <xf numFmtId="4" fontId="4" fillId="0" borderId="24" xfId="0" applyNumberFormat="1" applyFont="1" applyFill="1" applyBorder="1" applyAlignment="1" applyProtection="1">
      <alignment horizontal="right"/>
      <protection/>
    </xf>
    <xf numFmtId="4" fontId="4" fillId="0" borderId="42" xfId="0" applyNumberFormat="1" applyFont="1" applyFill="1" applyBorder="1" applyAlignment="1" applyProtection="1">
      <alignment horizontal="right"/>
      <protection/>
    </xf>
    <xf numFmtId="4" fontId="5" fillId="0" borderId="21" xfId="0" applyNumberFormat="1" applyFont="1" applyFill="1" applyBorder="1" applyAlignment="1" applyProtection="1">
      <alignment horizontal="right"/>
      <protection/>
    </xf>
    <xf numFmtId="4" fontId="5" fillId="0" borderId="56" xfId="0" applyNumberFormat="1" applyFont="1" applyFill="1" applyBorder="1" applyAlignment="1" applyProtection="1">
      <alignment horizontal="right"/>
      <protection/>
    </xf>
    <xf numFmtId="4" fontId="5" fillId="0" borderId="22" xfId="0" applyNumberFormat="1" applyFont="1" applyFill="1" applyBorder="1" applyAlignment="1" applyProtection="1">
      <alignment horizontal="right"/>
      <protection/>
    </xf>
    <xf numFmtId="4" fontId="5" fillId="0" borderId="23" xfId="0" applyNumberFormat="1" applyFont="1" applyFill="1" applyBorder="1" applyAlignment="1" applyProtection="1">
      <alignment horizontal="right"/>
      <protection/>
    </xf>
    <xf numFmtId="4" fontId="5" fillId="0" borderId="20" xfId="0" applyNumberFormat="1" applyFont="1" applyFill="1" applyBorder="1" applyAlignment="1" applyProtection="1">
      <alignment horizontal="right"/>
      <protection/>
    </xf>
    <xf numFmtId="4" fontId="5" fillId="0" borderId="24" xfId="0" applyNumberFormat="1" applyFont="1" applyFill="1" applyBorder="1" applyAlignment="1" applyProtection="1">
      <alignment horizontal="right"/>
      <protection/>
    </xf>
    <xf numFmtId="4" fontId="4" fillId="0" borderId="57" xfId="0" applyNumberFormat="1" applyFont="1" applyFill="1" applyBorder="1" applyAlignment="1" applyProtection="1">
      <alignment horizontal="right"/>
      <protection/>
    </xf>
    <xf numFmtId="4" fontId="4" fillId="0" borderId="58" xfId="0" applyNumberFormat="1" applyFont="1" applyFill="1" applyBorder="1" applyAlignment="1" applyProtection="1">
      <alignment horizontal="right"/>
      <protection/>
    </xf>
    <xf numFmtId="4" fontId="4" fillId="0" borderId="59" xfId="0" applyNumberFormat="1" applyFont="1" applyFill="1" applyBorder="1" applyAlignment="1" applyProtection="1">
      <alignment horizontal="right"/>
      <protection/>
    </xf>
    <xf numFmtId="4" fontId="4" fillId="0" borderId="25" xfId="0" applyNumberFormat="1" applyFont="1" applyFill="1" applyBorder="1" applyAlignment="1" applyProtection="1">
      <alignment horizontal="right"/>
      <protection/>
    </xf>
    <xf numFmtId="4" fontId="4" fillId="0" borderId="60" xfId="0" applyNumberFormat="1" applyFont="1" applyFill="1" applyBorder="1" applyAlignment="1" applyProtection="1">
      <alignment horizontal="right"/>
      <protection/>
    </xf>
    <xf numFmtId="4" fontId="4" fillId="0" borderId="61" xfId="0" applyNumberFormat="1" applyFont="1" applyFill="1" applyBorder="1" applyAlignment="1" applyProtection="1">
      <alignment horizontal="right"/>
      <protection/>
    </xf>
    <xf numFmtId="4" fontId="4" fillId="0" borderId="62" xfId="0" applyNumberFormat="1" applyFont="1" applyFill="1" applyBorder="1" applyAlignment="1" applyProtection="1">
      <alignment horizontal="right"/>
      <protection/>
    </xf>
    <xf numFmtId="4" fontId="4" fillId="0" borderId="63" xfId="0" applyNumberFormat="1" applyFont="1" applyFill="1" applyBorder="1" applyAlignment="1" applyProtection="1">
      <alignment horizontal="right"/>
      <protection/>
    </xf>
    <xf numFmtId="4" fontId="5" fillId="0" borderId="58" xfId="0" applyNumberFormat="1" applyFont="1" applyFill="1" applyBorder="1" applyAlignment="1" applyProtection="1">
      <alignment horizontal="right"/>
      <protection/>
    </xf>
    <xf numFmtId="4" fontId="5" fillId="0" borderId="59" xfId="0" applyNumberFormat="1" applyFont="1" applyFill="1" applyBorder="1" applyAlignment="1" applyProtection="1">
      <alignment horizontal="right"/>
      <protection/>
    </xf>
    <xf numFmtId="4" fontId="5" fillId="0" borderId="25" xfId="0" applyNumberFormat="1" applyFont="1" applyFill="1" applyBorder="1" applyAlignment="1" applyProtection="1">
      <alignment horizontal="right"/>
      <protection/>
    </xf>
    <xf numFmtId="4" fontId="5" fillId="0" borderId="60" xfId="0" applyNumberFormat="1" applyFont="1" applyFill="1" applyBorder="1" applyAlignment="1" applyProtection="1">
      <alignment horizontal="right"/>
      <protection/>
    </xf>
    <xf numFmtId="4" fontId="5" fillId="0" borderId="64" xfId="0" applyNumberFormat="1" applyFont="1" applyFill="1" applyBorder="1" applyAlignment="1" applyProtection="1">
      <alignment horizontal="right"/>
      <protection/>
    </xf>
    <xf numFmtId="4" fontId="5" fillId="0" borderId="62" xfId="0" applyNumberFormat="1" applyFont="1" applyFill="1" applyBorder="1" applyAlignment="1" applyProtection="1">
      <alignment horizontal="right"/>
      <protection/>
    </xf>
    <xf numFmtId="4" fontId="5" fillId="0" borderId="65" xfId="0" applyNumberFormat="1" applyFont="1" applyFill="1" applyBorder="1" applyAlignment="1" applyProtection="1">
      <alignment horizontal="right"/>
      <protection/>
    </xf>
    <xf numFmtId="4" fontId="5" fillId="0" borderId="63" xfId="0" applyNumberFormat="1" applyFont="1" applyFill="1" applyBorder="1" applyAlignment="1" applyProtection="1">
      <alignment horizontal="right"/>
      <protection/>
    </xf>
    <xf numFmtId="4" fontId="3" fillId="0" borderId="66" xfId="0" applyNumberFormat="1" applyFont="1" applyFill="1" applyBorder="1" applyAlignment="1" applyProtection="1">
      <alignment horizontal="right"/>
      <protection/>
    </xf>
    <xf numFmtId="4" fontId="3" fillId="0" borderId="67" xfId="0" applyNumberFormat="1" applyFont="1" applyFill="1" applyBorder="1" applyAlignment="1" applyProtection="1">
      <alignment horizontal="right"/>
      <protection/>
    </xf>
    <xf numFmtId="4" fontId="3" fillId="0" borderId="68" xfId="0" applyNumberFormat="1" applyFont="1" applyFill="1" applyBorder="1" applyAlignment="1" applyProtection="1">
      <alignment horizontal="right"/>
      <protection/>
    </xf>
    <xf numFmtId="4" fontId="3" fillId="0" borderId="69" xfId="0" applyNumberFormat="1" applyFont="1" applyFill="1" applyBorder="1" applyAlignment="1" applyProtection="1">
      <alignment horizontal="right"/>
      <protection/>
    </xf>
    <xf numFmtId="4" fontId="3" fillId="0" borderId="70" xfId="0" applyNumberFormat="1" applyFont="1" applyFill="1" applyBorder="1" applyAlignment="1" applyProtection="1">
      <alignment horizontal="right"/>
      <protection/>
    </xf>
    <xf numFmtId="4" fontId="3" fillId="0" borderId="71" xfId="0" applyNumberFormat="1" applyFont="1" applyFill="1" applyBorder="1" applyAlignment="1" applyProtection="1">
      <alignment horizontal="right"/>
      <protection/>
    </xf>
    <xf numFmtId="4" fontId="3" fillId="0" borderId="72" xfId="0" applyNumberFormat="1" applyFont="1" applyFill="1" applyBorder="1" applyAlignment="1" applyProtection="1">
      <alignment horizontal="right"/>
      <protection/>
    </xf>
    <xf numFmtId="4" fontId="3" fillId="0" borderId="73" xfId="0" applyNumberFormat="1" applyFont="1" applyFill="1" applyBorder="1" applyAlignment="1" applyProtection="1">
      <alignment horizontal="right"/>
      <protection/>
    </xf>
    <xf numFmtId="4" fontId="3" fillId="0" borderId="74" xfId="0" applyNumberFormat="1" applyFont="1" applyFill="1" applyBorder="1" applyAlignment="1" applyProtection="1">
      <alignment horizontal="right"/>
      <protection/>
    </xf>
    <xf numFmtId="4" fontId="3" fillId="0" borderId="75" xfId="0" applyNumberFormat="1" applyFont="1" applyFill="1" applyBorder="1" applyAlignment="1" applyProtection="1">
      <alignment horizontal="right"/>
      <protection/>
    </xf>
    <xf numFmtId="4" fontId="3" fillId="0" borderId="50" xfId="0" applyNumberFormat="1" applyFont="1" applyFill="1" applyBorder="1" applyAlignment="1" applyProtection="1">
      <alignment horizontal="right"/>
      <protection/>
    </xf>
    <xf numFmtId="4" fontId="3" fillId="0" borderId="76" xfId="0" applyNumberFormat="1" applyFont="1" applyFill="1" applyBorder="1" applyAlignment="1" applyProtection="1">
      <alignment horizontal="right"/>
      <protection/>
    </xf>
    <xf numFmtId="4" fontId="3" fillId="0" borderId="77" xfId="0" applyNumberFormat="1" applyFont="1" applyFill="1" applyBorder="1" applyAlignment="1" applyProtection="1">
      <alignment horizontal="right"/>
      <protection/>
    </xf>
    <xf numFmtId="4" fontId="4" fillId="0" borderId="78" xfId="0" applyNumberFormat="1" applyFont="1" applyFill="1" applyBorder="1" applyAlignment="1" applyProtection="1">
      <alignment horizontal="right"/>
      <protection/>
    </xf>
    <xf numFmtId="4" fontId="4" fillId="0" borderId="79" xfId="0" applyNumberFormat="1" applyFont="1" applyFill="1" applyBorder="1" applyAlignment="1" applyProtection="1">
      <alignment horizontal="right"/>
      <protection/>
    </xf>
    <xf numFmtId="4" fontId="4" fillId="0" borderId="76" xfId="0" applyNumberFormat="1" applyFont="1" applyFill="1" applyBorder="1" applyAlignment="1" applyProtection="1">
      <alignment horizontal="right"/>
      <protection/>
    </xf>
    <xf numFmtId="4" fontId="4" fillId="0" borderId="39" xfId="0" applyNumberFormat="1" applyFont="1" applyFill="1" applyBorder="1" applyAlignment="1" applyProtection="1">
      <alignment horizontal="right"/>
      <protection/>
    </xf>
    <xf numFmtId="4" fontId="4" fillId="0" borderId="80" xfId="0" applyNumberFormat="1" applyFont="1" applyFill="1" applyBorder="1" applyAlignment="1" applyProtection="1">
      <alignment horizontal="right"/>
      <protection/>
    </xf>
    <xf numFmtId="4" fontId="4" fillId="0" borderId="43" xfId="0" applyNumberFormat="1" applyFont="1" applyFill="1" applyBorder="1" applyAlignment="1" applyProtection="1">
      <alignment horizontal="right"/>
      <protection/>
    </xf>
    <xf numFmtId="4" fontId="4" fillId="0" borderId="81" xfId="0" applyNumberFormat="1" applyFont="1" applyFill="1" applyBorder="1" applyAlignment="1" applyProtection="1">
      <alignment horizontal="right"/>
      <protection/>
    </xf>
    <xf numFmtId="4" fontId="3" fillId="0" borderId="30" xfId="0" applyNumberFormat="1" applyFont="1" applyFill="1" applyBorder="1" applyAlignment="1" applyProtection="1">
      <alignment horizontal="right"/>
      <protection/>
    </xf>
    <xf numFmtId="4" fontId="3" fillId="0" borderId="23" xfId="0" applyNumberFormat="1" applyFont="1" applyFill="1" applyBorder="1" applyAlignment="1" applyProtection="1">
      <alignment horizontal="right"/>
      <protection/>
    </xf>
    <xf numFmtId="4" fontId="3" fillId="0" borderId="19" xfId="0" applyNumberFormat="1" applyFont="1" applyFill="1" applyBorder="1" applyAlignment="1" applyProtection="1">
      <alignment horizontal="right"/>
      <protection/>
    </xf>
    <xf numFmtId="4" fontId="5" fillId="0" borderId="57" xfId="0" applyNumberFormat="1" applyFont="1" applyFill="1" applyBorder="1" applyAlignment="1" applyProtection="1">
      <alignment horizontal="right"/>
      <protection/>
    </xf>
    <xf numFmtId="4" fontId="5" fillId="0" borderId="42" xfId="0" applyNumberFormat="1" applyFont="1" applyFill="1" applyBorder="1" applyAlignment="1" applyProtection="1">
      <alignment horizontal="right"/>
      <protection/>
    </xf>
    <xf numFmtId="4" fontId="4" fillId="0" borderId="64" xfId="0" applyNumberFormat="1" applyFont="1" applyFill="1" applyBorder="1" applyAlignment="1" applyProtection="1">
      <alignment horizontal="right"/>
      <protection/>
    </xf>
    <xf numFmtId="4" fontId="4" fillId="0" borderId="65" xfId="0" applyNumberFormat="1" applyFont="1" applyFill="1" applyBorder="1" applyAlignment="1" applyProtection="1">
      <alignment horizontal="right"/>
      <protection/>
    </xf>
    <xf numFmtId="4" fontId="3" fillId="0" borderId="47" xfId="0" applyNumberFormat="1" applyFont="1" applyFill="1" applyBorder="1" applyAlignment="1" applyProtection="1">
      <alignment horizontal="right"/>
      <protection/>
    </xf>
    <xf numFmtId="4" fontId="3" fillId="0" borderId="82" xfId="0" applyNumberFormat="1" applyFont="1" applyFill="1" applyBorder="1" applyAlignment="1" applyProtection="1">
      <alignment horizontal="right"/>
      <protection/>
    </xf>
    <xf numFmtId="4" fontId="3" fillId="0" borderId="28" xfId="0" applyNumberFormat="1" applyFont="1" applyFill="1" applyBorder="1" applyAlignment="1" applyProtection="1">
      <alignment horizontal="right"/>
      <protection/>
    </xf>
    <xf numFmtId="4" fontId="3" fillId="0" borderId="33" xfId="0" applyNumberFormat="1" applyFont="1" applyFill="1" applyBorder="1" applyAlignment="1" applyProtection="1">
      <alignment horizontal="right"/>
      <protection/>
    </xf>
    <xf numFmtId="4" fontId="3" fillId="0" borderId="34" xfId="0" applyNumberFormat="1" applyFont="1" applyFill="1" applyBorder="1" applyAlignment="1" applyProtection="1">
      <alignment horizontal="right"/>
      <protection/>
    </xf>
    <xf numFmtId="4" fontId="3" fillId="0" borderId="9" xfId="0" applyNumberFormat="1" applyFont="1" applyFill="1" applyBorder="1" applyAlignment="1" applyProtection="1">
      <alignment horizontal="right"/>
      <protection/>
    </xf>
    <xf numFmtId="4" fontId="3" fillId="0" borderId="83" xfId="0" applyNumberFormat="1" applyFont="1" applyFill="1" applyBorder="1" applyAlignment="1" applyProtection="1">
      <alignment horizontal="right"/>
      <protection/>
    </xf>
    <xf numFmtId="4" fontId="3" fillId="0" borderId="84" xfId="0" applyNumberFormat="1" applyFont="1" applyFill="1" applyBorder="1" applyAlignment="1" applyProtection="1">
      <alignment horizontal="right"/>
      <protection/>
    </xf>
    <xf numFmtId="4" fontId="3" fillId="0" borderId="85" xfId="0" applyNumberFormat="1" applyFont="1" applyFill="1" applyBorder="1" applyAlignment="1" applyProtection="1">
      <alignment horizontal="right"/>
      <protection/>
    </xf>
    <xf numFmtId="4" fontId="3" fillId="0" borderId="86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3" fillId="0" borderId="87" xfId="0" applyNumberFormat="1" applyFont="1" applyFill="1" applyBorder="1" applyAlignment="1" applyProtection="1">
      <alignment horizontal="right"/>
      <protection/>
    </xf>
    <xf numFmtId="4" fontId="3" fillId="0" borderId="88" xfId="0" applyNumberFormat="1" applyFont="1" applyFill="1" applyBorder="1" applyAlignment="1" applyProtection="1">
      <alignment horizontal="right"/>
      <protection/>
    </xf>
    <xf numFmtId="4" fontId="3" fillId="0" borderId="89" xfId="0" applyNumberFormat="1" applyFont="1" applyFill="1" applyBorder="1" applyAlignment="1" applyProtection="1">
      <alignment horizontal="right"/>
      <protection/>
    </xf>
    <xf numFmtId="4" fontId="3" fillId="0" borderId="48" xfId="0" applyNumberFormat="1" applyFont="1" applyFill="1" applyBorder="1" applyAlignment="1" applyProtection="1">
      <alignment horizontal="right"/>
      <protection/>
    </xf>
    <xf numFmtId="4" fontId="3" fillId="0" borderId="79" xfId="0" applyNumberFormat="1" applyFont="1" applyFill="1" applyBorder="1" applyAlignment="1" applyProtection="1">
      <alignment horizontal="right"/>
      <protection/>
    </xf>
    <xf numFmtId="4" fontId="3" fillId="0" borderId="35" xfId="0" applyNumberFormat="1" applyFont="1" applyFill="1" applyBorder="1" applyAlignment="1" applyProtection="1">
      <alignment horizontal="right"/>
      <protection/>
    </xf>
    <xf numFmtId="4" fontId="3" fillId="0" borderId="36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81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4" fontId="4" fillId="0" borderId="90" xfId="0" applyNumberFormat="1" applyFont="1" applyFill="1" applyBorder="1" applyAlignment="1" applyProtection="1">
      <alignment horizontal="right"/>
      <protection/>
    </xf>
    <xf numFmtId="4" fontId="4" fillId="0" borderId="16" xfId="0" applyNumberFormat="1" applyFont="1" applyFill="1" applyBorder="1" applyAlignment="1" applyProtection="1">
      <alignment horizontal="right"/>
      <protection/>
    </xf>
    <xf numFmtId="4" fontId="4" fillId="0" borderId="35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4" fontId="4" fillId="0" borderId="31" xfId="0" applyNumberFormat="1" applyFont="1" applyFill="1" applyBorder="1" applyAlignment="1" applyProtection="1">
      <alignment horizontal="right"/>
      <protection/>
    </xf>
    <xf numFmtId="4" fontId="4" fillId="0" borderId="89" xfId="0" applyNumberFormat="1" applyFont="1" applyFill="1" applyBorder="1" applyAlignment="1" applyProtection="1">
      <alignment horizontal="right"/>
      <protection/>
    </xf>
    <xf numFmtId="4" fontId="3" fillId="0" borderId="54" xfId="0" applyNumberFormat="1" applyFont="1" applyFill="1" applyBorder="1" applyAlignment="1" applyProtection="1">
      <alignment horizontal="right"/>
      <protection/>
    </xf>
    <xf numFmtId="4" fontId="3" fillId="0" borderId="91" xfId="0" applyNumberFormat="1" applyFont="1" applyFill="1" applyBorder="1" applyAlignment="1" applyProtection="1">
      <alignment horizontal="right"/>
      <protection/>
    </xf>
    <xf numFmtId="4" fontId="3" fillId="0" borderId="92" xfId="0" applyNumberFormat="1" applyFont="1" applyFill="1" applyBorder="1" applyAlignment="1" applyProtection="1">
      <alignment horizontal="right"/>
      <protection/>
    </xf>
    <xf numFmtId="4" fontId="3" fillId="0" borderId="55" xfId="0" applyNumberFormat="1" applyFont="1" applyFill="1" applyBorder="1" applyAlignment="1" applyProtection="1">
      <alignment horizontal="right"/>
      <protection/>
    </xf>
    <xf numFmtId="4" fontId="3" fillId="0" borderId="93" xfId="0" applyNumberFormat="1" applyFont="1" applyFill="1" applyBorder="1" applyAlignment="1" applyProtection="1">
      <alignment horizontal="right"/>
      <protection/>
    </xf>
    <xf numFmtId="4" fontId="3" fillId="0" borderId="94" xfId="0" applyNumberFormat="1" applyFont="1" applyFill="1" applyBorder="1" applyAlignment="1" applyProtection="1">
      <alignment horizontal="right"/>
      <protection/>
    </xf>
    <xf numFmtId="4" fontId="3" fillId="0" borderId="95" xfId="0" applyNumberFormat="1" applyFont="1" applyFill="1" applyBorder="1" applyAlignment="1" applyProtection="1">
      <alignment horizontal="right"/>
      <protection/>
    </xf>
    <xf numFmtId="4" fontId="3" fillId="0" borderId="96" xfId="0" applyNumberFormat="1" applyFont="1" applyFill="1" applyBorder="1" applyAlignment="1" applyProtection="1">
      <alignment horizontal="right"/>
      <protection/>
    </xf>
    <xf numFmtId="4" fontId="3" fillId="0" borderId="97" xfId="0" applyNumberFormat="1" applyFont="1" applyFill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41"/>
  <sheetViews>
    <sheetView tabSelected="1" zoomScale="75" zoomScaleNormal="75"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"/>
    </sheetView>
  </sheetViews>
  <sheetFormatPr defaultColWidth="12.69921875" defaultRowHeight="15"/>
  <cols>
    <col min="1" max="2" width="6.19921875" style="0" customWidth="1"/>
    <col min="3" max="3" width="51.69921875" style="0" customWidth="1"/>
    <col min="4" max="4" width="16.8984375" style="0" bestFit="1" customWidth="1"/>
    <col min="5" max="6" width="14.796875" style="0" customWidth="1"/>
    <col min="7" max="7" width="16.8984375" style="38" bestFit="1" customWidth="1"/>
    <col min="8" max="29" width="14.796875" style="0" customWidth="1"/>
  </cols>
  <sheetData>
    <row r="1" spans="1:29" ht="18" customHeight="1" thickTop="1">
      <c r="A1" s="1"/>
      <c r="B1" s="54"/>
      <c r="C1" s="2"/>
      <c r="D1" s="82" t="s">
        <v>0</v>
      </c>
      <c r="E1" s="223" t="s">
        <v>45</v>
      </c>
      <c r="F1" s="224"/>
      <c r="G1" s="2" t="s">
        <v>61</v>
      </c>
      <c r="H1" s="3"/>
      <c r="I1" s="4"/>
      <c r="J1" s="5"/>
      <c r="K1" s="67"/>
      <c r="L1" s="4"/>
      <c r="M1" s="6"/>
      <c r="N1" s="6"/>
      <c r="O1" s="4"/>
      <c r="P1" s="9"/>
      <c r="Q1" s="7"/>
      <c r="R1" s="58"/>
      <c r="S1" s="9"/>
      <c r="T1" s="68"/>
      <c r="U1" s="9"/>
      <c r="V1" s="8"/>
      <c r="W1" s="9"/>
      <c r="X1" s="9"/>
      <c r="Y1" s="9"/>
      <c r="Z1" s="8"/>
      <c r="AA1" s="8"/>
      <c r="AB1" s="9"/>
      <c r="AC1" s="10"/>
    </row>
    <row r="2" spans="1:29" ht="18" customHeight="1">
      <c r="A2" s="11" t="s">
        <v>54</v>
      </c>
      <c r="B2" s="55" t="s">
        <v>47</v>
      </c>
      <c r="C2" s="12" t="s">
        <v>1</v>
      </c>
      <c r="D2" s="55" t="s">
        <v>2</v>
      </c>
      <c r="E2" s="85" t="s">
        <v>56</v>
      </c>
      <c r="F2" s="13" t="s">
        <v>55</v>
      </c>
      <c r="G2" s="12" t="s">
        <v>3</v>
      </c>
      <c r="H2" s="69" t="s">
        <v>4</v>
      </c>
      <c r="I2" s="70" t="s">
        <v>5</v>
      </c>
      <c r="J2" s="71" t="s">
        <v>6</v>
      </c>
      <c r="K2" s="72" t="s">
        <v>7</v>
      </c>
      <c r="L2" s="70" t="s">
        <v>8</v>
      </c>
      <c r="M2" s="73" t="s">
        <v>9</v>
      </c>
      <c r="N2" s="73" t="s">
        <v>10</v>
      </c>
      <c r="O2" s="70" t="s">
        <v>11</v>
      </c>
      <c r="P2" s="74" t="s">
        <v>12</v>
      </c>
      <c r="Q2" s="75" t="s">
        <v>13</v>
      </c>
      <c r="R2" s="76" t="s">
        <v>14</v>
      </c>
      <c r="S2" s="74" t="s">
        <v>15</v>
      </c>
      <c r="T2" s="77" t="s">
        <v>16</v>
      </c>
      <c r="U2" s="74" t="s">
        <v>17</v>
      </c>
      <c r="V2" s="77" t="s">
        <v>18</v>
      </c>
      <c r="W2" s="74" t="s">
        <v>19</v>
      </c>
      <c r="X2" s="74" t="s">
        <v>20</v>
      </c>
      <c r="Y2" s="74" t="s">
        <v>21</v>
      </c>
      <c r="Z2" s="77" t="s">
        <v>22</v>
      </c>
      <c r="AA2" s="77" t="s">
        <v>23</v>
      </c>
      <c r="AB2" s="74" t="s">
        <v>24</v>
      </c>
      <c r="AC2" s="78" t="s">
        <v>25</v>
      </c>
    </row>
    <row r="3" spans="1:29" ht="18" customHeight="1" thickBot="1">
      <c r="A3" s="14"/>
      <c r="B3" s="56"/>
      <c r="C3" s="15"/>
      <c r="D3" s="83" t="s">
        <v>26</v>
      </c>
      <c r="E3" s="86"/>
      <c r="F3" s="94" t="s">
        <v>62</v>
      </c>
      <c r="G3" s="16" t="s">
        <v>26</v>
      </c>
      <c r="H3" s="17"/>
      <c r="I3" s="18"/>
      <c r="J3" s="79" t="s">
        <v>27</v>
      </c>
      <c r="K3" s="80" t="s">
        <v>27</v>
      </c>
      <c r="L3" s="18"/>
      <c r="M3" s="19"/>
      <c r="N3" s="19"/>
      <c r="O3" s="18"/>
      <c r="P3" s="22"/>
      <c r="Q3" s="20"/>
      <c r="R3" s="59"/>
      <c r="S3" s="60" t="s">
        <v>28</v>
      </c>
      <c r="T3" s="21"/>
      <c r="U3" s="60"/>
      <c r="V3" s="21"/>
      <c r="W3" s="22"/>
      <c r="X3" s="22"/>
      <c r="Y3" s="60"/>
      <c r="Z3" s="21"/>
      <c r="AA3" s="21" t="s">
        <v>29</v>
      </c>
      <c r="AB3" s="22"/>
      <c r="AC3" s="23" t="s">
        <v>30</v>
      </c>
    </row>
    <row r="4" spans="1:29" ht="18" customHeight="1">
      <c r="A4" s="24"/>
      <c r="B4" s="57"/>
      <c r="C4" s="25" t="s">
        <v>31</v>
      </c>
      <c r="D4" s="84"/>
      <c r="E4" s="87"/>
      <c r="F4" s="93"/>
      <c r="G4" s="26"/>
      <c r="H4" s="27"/>
      <c r="I4" s="28"/>
      <c r="J4" s="30"/>
      <c r="K4" s="81"/>
      <c r="L4" s="28"/>
      <c r="M4" s="29"/>
      <c r="N4" s="88"/>
      <c r="O4" s="28"/>
      <c r="P4" s="89"/>
      <c r="Q4" s="90"/>
      <c r="R4" s="91"/>
      <c r="S4" s="28"/>
      <c r="T4" s="92"/>
      <c r="U4" s="89"/>
      <c r="V4" s="88"/>
      <c r="W4" s="28"/>
      <c r="X4" s="28"/>
      <c r="Y4" s="28"/>
      <c r="Z4" s="29"/>
      <c r="AA4" s="29"/>
      <c r="AB4" s="28"/>
      <c r="AC4" s="31"/>
    </row>
    <row r="5" spans="1:29" s="38" customFormat="1" ht="18" customHeight="1">
      <c r="A5" s="95">
        <v>1</v>
      </c>
      <c r="B5" s="96">
        <v>601.2</v>
      </c>
      <c r="C5" s="97" t="s">
        <v>33</v>
      </c>
      <c r="D5" s="125">
        <f>SUM(E5:G5)</f>
        <v>1812605562.57</v>
      </c>
      <c r="E5" s="126">
        <f>83602.77+357576938.41</f>
        <v>357660541.18</v>
      </c>
      <c r="F5" s="127">
        <v>8455699</v>
      </c>
      <c r="G5" s="128">
        <f>SUM(H5:AC5)</f>
        <v>1446489322.3899999</v>
      </c>
      <c r="H5" s="129">
        <v>300490883.91</v>
      </c>
      <c r="I5" s="130">
        <v>1754607</v>
      </c>
      <c r="J5" s="131">
        <v>73013992.96</v>
      </c>
      <c r="K5" s="132">
        <v>39715096.3</v>
      </c>
      <c r="L5" s="130">
        <v>53663448</v>
      </c>
      <c r="M5" s="130">
        <v>585168</v>
      </c>
      <c r="N5" s="133">
        <v>85982101</v>
      </c>
      <c r="O5" s="130">
        <v>81452814</v>
      </c>
      <c r="P5" s="130">
        <v>3588732</v>
      </c>
      <c r="Q5" s="131">
        <v>6083764</v>
      </c>
      <c r="R5" s="129">
        <v>193746500.66</v>
      </c>
      <c r="S5" s="130">
        <v>5780482</v>
      </c>
      <c r="T5" s="133">
        <v>100004644</v>
      </c>
      <c r="U5" s="130">
        <v>59945180.05</v>
      </c>
      <c r="V5" s="133">
        <v>30762978</v>
      </c>
      <c r="W5" s="130">
        <v>49712024.9</v>
      </c>
      <c r="X5" s="130">
        <v>88355998</v>
      </c>
      <c r="Y5" s="130">
        <v>35170637.6</v>
      </c>
      <c r="Z5" s="133">
        <v>394646</v>
      </c>
      <c r="AA5" s="133">
        <v>184013274.46</v>
      </c>
      <c r="AB5" s="130">
        <v>11599159</v>
      </c>
      <c r="AC5" s="134">
        <v>40673190.55</v>
      </c>
    </row>
    <row r="6" spans="1:29" s="38" customFormat="1" ht="18" customHeight="1">
      <c r="A6" s="95">
        <v>2</v>
      </c>
      <c r="B6" s="96">
        <v>604</v>
      </c>
      <c r="C6" s="97" t="s">
        <v>32</v>
      </c>
      <c r="D6" s="125">
        <f>SUM(E6:G6)</f>
        <v>0</v>
      </c>
      <c r="E6" s="135"/>
      <c r="F6" s="131"/>
      <c r="G6" s="128">
        <f>SUM(H6:AC6)</f>
        <v>0</v>
      </c>
      <c r="H6" s="129"/>
      <c r="I6" s="136"/>
      <c r="J6" s="131"/>
      <c r="K6" s="137"/>
      <c r="L6" s="136"/>
      <c r="M6" s="136"/>
      <c r="N6" s="138"/>
      <c r="O6" s="136"/>
      <c r="P6" s="136"/>
      <c r="Q6" s="139"/>
      <c r="R6" s="140"/>
      <c r="S6" s="136"/>
      <c r="T6" s="138"/>
      <c r="U6" s="136"/>
      <c r="V6" s="138"/>
      <c r="W6" s="136"/>
      <c r="X6" s="136"/>
      <c r="Y6" s="136"/>
      <c r="Z6" s="138"/>
      <c r="AA6" s="138"/>
      <c r="AB6" s="136"/>
      <c r="AC6" s="141"/>
    </row>
    <row r="7" spans="1:29" s="38" customFormat="1" ht="18" customHeight="1">
      <c r="A7" s="95">
        <v>3</v>
      </c>
      <c r="B7" s="96">
        <v>651.4</v>
      </c>
      <c r="C7" s="97" t="s">
        <v>46</v>
      </c>
      <c r="D7" s="125">
        <f>SUM(E7:G7)</f>
        <v>9851763.89</v>
      </c>
      <c r="E7" s="135">
        <v>8970711.47</v>
      </c>
      <c r="F7" s="131"/>
      <c r="G7" s="128">
        <f>SUM(H7:AC7)</f>
        <v>881052.42</v>
      </c>
      <c r="H7" s="129">
        <v>880452.42</v>
      </c>
      <c r="I7" s="130"/>
      <c r="J7" s="131"/>
      <c r="K7" s="132"/>
      <c r="L7" s="130"/>
      <c r="M7" s="130"/>
      <c r="N7" s="133"/>
      <c r="O7" s="130"/>
      <c r="P7" s="130"/>
      <c r="Q7" s="131"/>
      <c r="R7" s="129"/>
      <c r="S7" s="130"/>
      <c r="T7" s="133"/>
      <c r="U7" s="130"/>
      <c r="V7" s="133"/>
      <c r="W7" s="130"/>
      <c r="X7" s="130"/>
      <c r="Y7" s="130">
        <v>600</v>
      </c>
      <c r="Z7" s="133"/>
      <c r="AA7" s="133"/>
      <c r="AB7" s="130"/>
      <c r="AC7" s="142"/>
    </row>
    <row r="8" spans="1:29" s="38" customFormat="1" ht="18" customHeight="1">
      <c r="A8" s="95">
        <v>4</v>
      </c>
      <c r="B8" s="96">
        <v>691</v>
      </c>
      <c r="C8" s="97" t="s">
        <v>34</v>
      </c>
      <c r="D8" s="125">
        <f>SUM(E8:G8)</f>
        <v>11291788.1</v>
      </c>
      <c r="E8" s="143">
        <v>500000</v>
      </c>
      <c r="F8" s="144"/>
      <c r="G8" s="128">
        <f>SUM(H8:AC8)</f>
        <v>10791788.1</v>
      </c>
      <c r="H8" s="145"/>
      <c r="I8" s="146"/>
      <c r="J8" s="144">
        <v>1231045.95</v>
      </c>
      <c r="K8" s="147"/>
      <c r="L8" s="146"/>
      <c r="M8" s="146"/>
      <c r="N8" s="148"/>
      <c r="O8" s="146"/>
      <c r="P8" s="146"/>
      <c r="Q8" s="144"/>
      <c r="R8" s="98"/>
      <c r="S8" s="146"/>
      <c r="T8" s="148"/>
      <c r="U8" s="146"/>
      <c r="V8" s="148"/>
      <c r="W8" s="146"/>
      <c r="X8" s="146"/>
      <c r="Y8" s="146"/>
      <c r="Z8" s="148"/>
      <c r="AA8" s="148">
        <v>9510742.15</v>
      </c>
      <c r="AB8" s="146"/>
      <c r="AC8" s="149">
        <v>50000</v>
      </c>
    </row>
    <row r="9" spans="1:29" s="38" customFormat="1" ht="18" customHeight="1" thickBot="1">
      <c r="A9" s="99">
        <v>5</v>
      </c>
      <c r="B9" s="100" t="s">
        <v>48</v>
      </c>
      <c r="C9" s="101" t="s">
        <v>35</v>
      </c>
      <c r="D9" s="125">
        <f>SUM(E9:G9)</f>
        <v>41990937.92</v>
      </c>
      <c r="E9" s="150">
        <v>32.09</v>
      </c>
      <c r="F9" s="151">
        <v>6</v>
      </c>
      <c r="G9" s="128">
        <f>SUM(H9:AC9)</f>
        <v>41990899.83</v>
      </c>
      <c r="H9" s="152">
        <v>4416636.64</v>
      </c>
      <c r="I9" s="153">
        <v>-589985.16</v>
      </c>
      <c r="J9" s="151">
        <v>2278717.43</v>
      </c>
      <c r="K9" s="154">
        <v>850215.11</v>
      </c>
      <c r="L9" s="153">
        <v>576392.84</v>
      </c>
      <c r="M9" s="153">
        <v>19286.1</v>
      </c>
      <c r="N9" s="155">
        <v>2222754.47</v>
      </c>
      <c r="O9" s="153">
        <v>4751495.8</v>
      </c>
      <c r="P9" s="153">
        <v>28940.19</v>
      </c>
      <c r="Q9" s="151">
        <v>236638.99</v>
      </c>
      <c r="R9" s="145">
        <v>10886489.07</v>
      </c>
      <c r="S9" s="153">
        <v>46728.74</v>
      </c>
      <c r="T9" s="156">
        <v>1785009.91</v>
      </c>
      <c r="U9" s="153">
        <v>1336344.05</v>
      </c>
      <c r="V9" s="155">
        <v>612134.6</v>
      </c>
      <c r="W9" s="153">
        <v>2727381.88</v>
      </c>
      <c r="X9" s="153">
        <v>1150036.33</v>
      </c>
      <c r="Y9" s="153">
        <v>701802.71</v>
      </c>
      <c r="Z9" s="155">
        <v>16144.87</v>
      </c>
      <c r="AA9" s="155">
        <v>7343611.43</v>
      </c>
      <c r="AB9" s="153">
        <v>46398.71</v>
      </c>
      <c r="AC9" s="157">
        <v>547725.12</v>
      </c>
    </row>
    <row r="10" spans="1:29" s="38" customFormat="1" ht="18" customHeight="1" thickBot="1">
      <c r="A10" s="102">
        <v>6</v>
      </c>
      <c r="B10" s="103"/>
      <c r="C10" s="104" t="s">
        <v>57</v>
      </c>
      <c r="D10" s="158">
        <f>SUM(D5:D9)</f>
        <v>1875740052.48</v>
      </c>
      <c r="E10" s="159">
        <f>SUM(E5:E9)</f>
        <v>367131284.74</v>
      </c>
      <c r="F10" s="160">
        <f>SUM(F5:F9)</f>
        <v>8455705</v>
      </c>
      <c r="G10" s="161">
        <f aca="true" t="shared" si="0" ref="G10:AC10">SUM(G5:G9)</f>
        <v>1500153062.7399998</v>
      </c>
      <c r="H10" s="162">
        <f t="shared" si="0"/>
        <v>305787972.97</v>
      </c>
      <c r="I10" s="163">
        <f t="shared" si="0"/>
        <v>1164621.8399999999</v>
      </c>
      <c r="J10" s="164">
        <f t="shared" si="0"/>
        <v>76523756.34</v>
      </c>
      <c r="K10" s="165">
        <f t="shared" si="0"/>
        <v>40565311.41</v>
      </c>
      <c r="L10" s="163">
        <f t="shared" si="0"/>
        <v>54239840.84</v>
      </c>
      <c r="M10" s="163">
        <f t="shared" si="0"/>
        <v>604454.1</v>
      </c>
      <c r="N10" s="166">
        <f t="shared" si="0"/>
        <v>88204855.47</v>
      </c>
      <c r="O10" s="163">
        <f t="shared" si="0"/>
        <v>86204309.8</v>
      </c>
      <c r="P10" s="163">
        <f t="shared" si="0"/>
        <v>3617672.19</v>
      </c>
      <c r="Q10" s="164">
        <f t="shared" si="0"/>
        <v>6320402.99</v>
      </c>
      <c r="R10" s="162">
        <f>SUM(R5:R9)</f>
        <v>204632989.73</v>
      </c>
      <c r="S10" s="163">
        <f t="shared" si="0"/>
        <v>5827210.74</v>
      </c>
      <c r="T10" s="166">
        <f t="shared" si="0"/>
        <v>101789653.91</v>
      </c>
      <c r="U10" s="163">
        <f t="shared" si="0"/>
        <v>61281524.099999994</v>
      </c>
      <c r="V10" s="166">
        <f t="shared" si="0"/>
        <v>31375112.6</v>
      </c>
      <c r="W10" s="163">
        <f t="shared" si="0"/>
        <v>52439406.78</v>
      </c>
      <c r="X10" s="163">
        <f t="shared" si="0"/>
        <v>89506034.33</v>
      </c>
      <c r="Y10" s="163">
        <f t="shared" si="0"/>
        <v>35873040.31</v>
      </c>
      <c r="Z10" s="163">
        <f t="shared" si="0"/>
        <v>410790.87</v>
      </c>
      <c r="AA10" s="166">
        <f t="shared" si="0"/>
        <v>200867628.04000002</v>
      </c>
      <c r="AB10" s="163">
        <f t="shared" si="0"/>
        <v>11645557.71</v>
      </c>
      <c r="AC10" s="167">
        <f t="shared" si="0"/>
        <v>41270915.669999994</v>
      </c>
    </row>
    <row r="11" spans="1:29" s="38" customFormat="1" ht="18" customHeight="1">
      <c r="A11" s="105"/>
      <c r="B11" s="106"/>
      <c r="C11" s="97"/>
      <c r="D11" s="168"/>
      <c r="E11" s="107"/>
      <c r="F11" s="169"/>
      <c r="G11" s="170"/>
      <c r="H11" s="171"/>
      <c r="I11" s="172"/>
      <c r="J11" s="173"/>
      <c r="K11" s="174"/>
      <c r="L11" s="172"/>
      <c r="M11" s="172"/>
      <c r="N11" s="175"/>
      <c r="O11" s="172"/>
      <c r="P11" s="172"/>
      <c r="Q11" s="173"/>
      <c r="R11" s="171"/>
      <c r="S11" s="172"/>
      <c r="T11" s="176"/>
      <c r="U11" s="172"/>
      <c r="V11" s="175"/>
      <c r="W11" s="172"/>
      <c r="X11" s="172"/>
      <c r="Y11" s="172"/>
      <c r="Z11" s="175"/>
      <c r="AA11" s="175"/>
      <c r="AB11" s="172"/>
      <c r="AC11" s="177"/>
    </row>
    <row r="12" spans="1:29" s="38" customFormat="1" ht="18" customHeight="1">
      <c r="A12" s="108"/>
      <c r="B12" s="109"/>
      <c r="C12" s="110" t="s">
        <v>36</v>
      </c>
      <c r="D12" s="178"/>
      <c r="E12" s="111"/>
      <c r="F12" s="179"/>
      <c r="G12" s="180"/>
      <c r="H12" s="129"/>
      <c r="I12" s="130"/>
      <c r="J12" s="131"/>
      <c r="K12" s="132"/>
      <c r="L12" s="130"/>
      <c r="M12" s="130"/>
      <c r="N12" s="133"/>
      <c r="O12" s="130"/>
      <c r="P12" s="130"/>
      <c r="Q12" s="131"/>
      <c r="R12" s="129"/>
      <c r="S12" s="130"/>
      <c r="T12" s="133"/>
      <c r="U12" s="130"/>
      <c r="V12" s="133"/>
      <c r="W12" s="130"/>
      <c r="X12" s="130"/>
      <c r="Y12" s="130"/>
      <c r="Z12" s="133"/>
      <c r="AA12" s="133"/>
      <c r="AB12" s="130"/>
      <c r="AC12" s="142"/>
    </row>
    <row r="13" spans="1:29" s="38" customFormat="1" ht="18" customHeight="1">
      <c r="A13" s="95">
        <v>7</v>
      </c>
      <c r="B13" s="96">
        <v>501.2</v>
      </c>
      <c r="C13" s="97" t="s">
        <v>37</v>
      </c>
      <c r="D13" s="125">
        <f aca="true" t="shared" si="1" ref="D13:D18">SUM(E13:G13)</f>
        <v>23933777.29</v>
      </c>
      <c r="E13" s="135">
        <v>1999698.32</v>
      </c>
      <c r="F13" s="131">
        <f>4256051.78+597000</f>
        <v>4853051.78</v>
      </c>
      <c r="G13" s="128">
        <f aca="true" t="shared" si="2" ref="G13:G18">SUM(H13:AC13)</f>
        <v>17081027.189999998</v>
      </c>
      <c r="H13" s="140">
        <v>653436.12</v>
      </c>
      <c r="I13" s="136"/>
      <c r="J13" s="139">
        <v>244344.69</v>
      </c>
      <c r="K13" s="137">
        <v>301342</v>
      </c>
      <c r="L13" s="136">
        <v>410696.4</v>
      </c>
      <c r="M13" s="136">
        <v>619</v>
      </c>
      <c r="N13" s="138">
        <v>102427.03</v>
      </c>
      <c r="O13" s="136">
        <v>430422.68</v>
      </c>
      <c r="P13" s="136">
        <v>21206.59</v>
      </c>
      <c r="Q13" s="139">
        <v>5528.28</v>
      </c>
      <c r="R13" s="140">
        <v>4985923.89</v>
      </c>
      <c r="S13" s="136">
        <v>11665.49</v>
      </c>
      <c r="T13" s="138">
        <v>559036.29</v>
      </c>
      <c r="U13" s="136">
        <v>3428206.65</v>
      </c>
      <c r="V13" s="138">
        <v>113733.37</v>
      </c>
      <c r="W13" s="136">
        <v>50001</v>
      </c>
      <c r="X13" s="136">
        <v>89809.55</v>
      </c>
      <c r="Y13" s="136">
        <v>138639.51</v>
      </c>
      <c r="Z13" s="138"/>
      <c r="AA13" s="138">
        <v>5325462.66</v>
      </c>
      <c r="AB13" s="136">
        <v>207880.99</v>
      </c>
      <c r="AC13" s="181">
        <v>645</v>
      </c>
    </row>
    <row r="14" spans="1:29" s="38" customFormat="1" ht="18" customHeight="1">
      <c r="A14" s="112">
        <v>8</v>
      </c>
      <c r="B14" s="113" t="s">
        <v>51</v>
      </c>
      <c r="C14" s="101" t="s">
        <v>38</v>
      </c>
      <c r="D14" s="125">
        <f t="shared" si="1"/>
        <v>787953863.7699999</v>
      </c>
      <c r="E14" s="182">
        <f>2894460.15+21094086.07</f>
        <v>23988546.22</v>
      </c>
      <c r="F14" s="139">
        <f>4590+365278.63</f>
        <v>369868.63</v>
      </c>
      <c r="G14" s="128">
        <f t="shared" si="2"/>
        <v>763595448.9199998</v>
      </c>
      <c r="H14" s="140">
        <v>237270349.95</v>
      </c>
      <c r="I14" s="136">
        <v>275920.6</v>
      </c>
      <c r="J14" s="139">
        <v>22688721.89</v>
      </c>
      <c r="K14" s="137">
        <v>7600887.51</v>
      </c>
      <c r="L14" s="136">
        <v>26794829.38</v>
      </c>
      <c r="M14" s="136">
        <v>128663.09</v>
      </c>
      <c r="N14" s="138">
        <v>61419886.13</v>
      </c>
      <c r="O14" s="136">
        <v>35493654.56</v>
      </c>
      <c r="P14" s="136">
        <v>553065.5</v>
      </c>
      <c r="Q14" s="139">
        <v>1566047.45</v>
      </c>
      <c r="R14" s="140">
        <v>118958069.69</v>
      </c>
      <c r="S14" s="136">
        <v>2959633.58</v>
      </c>
      <c r="T14" s="138">
        <v>24787175.16</v>
      </c>
      <c r="U14" s="136">
        <v>26727142</v>
      </c>
      <c r="V14" s="138">
        <v>12138905.28</v>
      </c>
      <c r="W14" s="136">
        <v>20021491.78</v>
      </c>
      <c r="X14" s="136">
        <v>36797877.14</v>
      </c>
      <c r="Y14" s="136">
        <v>9154607.1</v>
      </c>
      <c r="Z14" s="138">
        <v>160806.6</v>
      </c>
      <c r="AA14" s="138">
        <v>102910481.38</v>
      </c>
      <c r="AB14" s="136">
        <v>3293148.89</v>
      </c>
      <c r="AC14" s="181">
        <v>11894084.26</v>
      </c>
    </row>
    <row r="15" spans="1:29" s="38" customFormat="1" ht="18" customHeight="1">
      <c r="A15" s="95">
        <v>9</v>
      </c>
      <c r="B15" s="96" t="s">
        <v>49</v>
      </c>
      <c r="C15" s="97" t="s">
        <v>39</v>
      </c>
      <c r="D15" s="125">
        <f t="shared" si="1"/>
        <v>31610136</v>
      </c>
      <c r="E15" s="135"/>
      <c r="F15" s="131">
        <f>1860500+604393+58278+147143</f>
        <v>2670314</v>
      </c>
      <c r="G15" s="128">
        <f t="shared" si="2"/>
        <v>28939822</v>
      </c>
      <c r="H15" s="129">
        <v>2189180</v>
      </c>
      <c r="I15" s="130">
        <v>254772</v>
      </c>
      <c r="J15" s="131">
        <v>6433748</v>
      </c>
      <c r="K15" s="132">
        <v>1370574</v>
      </c>
      <c r="L15" s="130">
        <v>2648952</v>
      </c>
      <c r="M15" s="130">
        <v>9350</v>
      </c>
      <c r="N15" s="133"/>
      <c r="O15" s="130"/>
      <c r="P15" s="130"/>
      <c r="Q15" s="131"/>
      <c r="R15" s="129"/>
      <c r="S15" s="130"/>
      <c r="T15" s="133"/>
      <c r="U15" s="130">
        <v>4690956</v>
      </c>
      <c r="V15" s="133">
        <v>2216606</v>
      </c>
      <c r="W15" s="130"/>
      <c r="X15" s="130"/>
      <c r="Y15" s="130">
        <v>2241708</v>
      </c>
      <c r="Z15" s="133"/>
      <c r="AA15" s="133">
        <v>4856568</v>
      </c>
      <c r="AB15" s="130"/>
      <c r="AC15" s="142">
        <v>2027408</v>
      </c>
    </row>
    <row r="16" spans="1:29" s="38" customFormat="1" ht="18" customHeight="1">
      <c r="A16" s="112">
        <v>10</v>
      </c>
      <c r="B16" s="113" t="s">
        <v>50</v>
      </c>
      <c r="C16" s="97" t="s">
        <v>40</v>
      </c>
      <c r="D16" s="125">
        <f t="shared" si="1"/>
        <v>518054</v>
      </c>
      <c r="E16" s="135"/>
      <c r="F16" s="131"/>
      <c r="G16" s="128">
        <f t="shared" si="2"/>
        <v>518054</v>
      </c>
      <c r="H16" s="129"/>
      <c r="I16" s="130"/>
      <c r="J16" s="131">
        <v>81480</v>
      </c>
      <c r="K16" s="132">
        <v>25950</v>
      </c>
      <c r="L16" s="130">
        <v>32670</v>
      </c>
      <c r="M16" s="130"/>
      <c r="N16" s="133"/>
      <c r="O16" s="130"/>
      <c r="P16" s="130"/>
      <c r="Q16" s="131"/>
      <c r="R16" s="129">
        <v>21000</v>
      </c>
      <c r="S16" s="130"/>
      <c r="T16" s="133"/>
      <c r="U16" s="130">
        <v>287221</v>
      </c>
      <c r="V16" s="133">
        <v>27320</v>
      </c>
      <c r="W16" s="130"/>
      <c r="X16" s="130"/>
      <c r="Y16" s="130">
        <v>7968</v>
      </c>
      <c r="Z16" s="133"/>
      <c r="AA16" s="133"/>
      <c r="AB16" s="130"/>
      <c r="AC16" s="134">
        <v>34445</v>
      </c>
    </row>
    <row r="17" spans="1:29" s="38" customFormat="1" ht="18" customHeight="1">
      <c r="A17" s="95">
        <v>11</v>
      </c>
      <c r="B17" s="96" t="s">
        <v>52</v>
      </c>
      <c r="C17" s="114" t="s">
        <v>53</v>
      </c>
      <c r="D17" s="125">
        <f t="shared" si="1"/>
        <v>855572078.5999999</v>
      </c>
      <c r="E17" s="135">
        <v>519692626</v>
      </c>
      <c r="F17" s="131"/>
      <c r="G17" s="128">
        <f t="shared" si="2"/>
        <v>335879452.59999996</v>
      </c>
      <c r="H17" s="140">
        <v>47788419.13</v>
      </c>
      <c r="I17" s="136"/>
      <c r="J17" s="139">
        <v>15547670</v>
      </c>
      <c r="K17" s="137">
        <v>12286379</v>
      </c>
      <c r="L17" s="136">
        <v>20094076</v>
      </c>
      <c r="M17" s="136">
        <v>413619</v>
      </c>
      <c r="N17" s="138">
        <v>14519952</v>
      </c>
      <c r="O17" s="136">
        <v>24127200</v>
      </c>
      <c r="P17" s="136">
        <v>1278272</v>
      </c>
      <c r="Q17" s="139">
        <v>-192028</v>
      </c>
      <c r="R17" s="140">
        <v>61705026.27</v>
      </c>
      <c r="S17" s="136">
        <v>340835</v>
      </c>
      <c r="T17" s="138">
        <v>19754276</v>
      </c>
      <c r="U17" s="136">
        <v>13145492</v>
      </c>
      <c r="V17" s="138">
        <v>10514198</v>
      </c>
      <c r="W17" s="136">
        <v>17246607</v>
      </c>
      <c r="X17" s="136">
        <v>26722420</v>
      </c>
      <c r="Y17" s="136">
        <v>10420264</v>
      </c>
      <c r="Z17" s="138">
        <v>300484</v>
      </c>
      <c r="AA17" s="138">
        <v>28658940</v>
      </c>
      <c r="AB17" s="136">
        <v>3133223.2</v>
      </c>
      <c r="AC17" s="141">
        <v>8074128</v>
      </c>
    </row>
    <row r="18" spans="1:29" s="38" customFormat="1" ht="18" customHeight="1" thickBot="1">
      <c r="A18" s="112">
        <v>12</v>
      </c>
      <c r="B18" s="113" t="s">
        <v>48</v>
      </c>
      <c r="C18" s="97" t="s">
        <v>41</v>
      </c>
      <c r="D18" s="125">
        <f t="shared" si="1"/>
        <v>30421990.82</v>
      </c>
      <c r="E18" s="135">
        <v>22948.76</v>
      </c>
      <c r="F18" s="131">
        <v>1450.54</v>
      </c>
      <c r="G18" s="128">
        <f t="shared" si="2"/>
        <v>30397591.52</v>
      </c>
      <c r="H18" s="129">
        <v>8534999.84</v>
      </c>
      <c r="I18" s="130">
        <v>1249311.83</v>
      </c>
      <c r="J18" s="131">
        <v>328406.35</v>
      </c>
      <c r="K18" s="183">
        <v>238187</v>
      </c>
      <c r="L18" s="130">
        <v>995240.67</v>
      </c>
      <c r="M18" s="130">
        <v>18451.8</v>
      </c>
      <c r="N18" s="133">
        <v>740963.6</v>
      </c>
      <c r="O18" s="130">
        <v>854687.63</v>
      </c>
      <c r="P18" s="130">
        <v>11411.9</v>
      </c>
      <c r="Q18" s="131">
        <v>32656.39</v>
      </c>
      <c r="R18" s="129">
        <v>4279453.89</v>
      </c>
      <c r="S18" s="130">
        <v>145325.02</v>
      </c>
      <c r="T18" s="184">
        <v>1941843.57</v>
      </c>
      <c r="U18" s="130">
        <v>640289.05</v>
      </c>
      <c r="V18" s="133">
        <v>453551.09</v>
      </c>
      <c r="W18" s="130">
        <v>4555374.08</v>
      </c>
      <c r="X18" s="130">
        <v>764342.6</v>
      </c>
      <c r="Y18" s="130">
        <v>56762.45</v>
      </c>
      <c r="Z18" s="133">
        <v>21984</v>
      </c>
      <c r="AA18" s="133">
        <v>4108258.96</v>
      </c>
      <c r="AB18" s="130">
        <v>16383.9</v>
      </c>
      <c r="AC18" s="142">
        <v>409705.9</v>
      </c>
    </row>
    <row r="19" spans="1:29" s="38" customFormat="1" ht="18" customHeight="1" thickBot="1">
      <c r="A19" s="115">
        <v>13</v>
      </c>
      <c r="B19" s="116"/>
      <c r="C19" s="104" t="s">
        <v>58</v>
      </c>
      <c r="D19" s="185">
        <f>SUM(D13:D18)</f>
        <v>1730009900.4799998</v>
      </c>
      <c r="E19" s="186">
        <f>SUM(E13:E18)</f>
        <v>545703819.3</v>
      </c>
      <c r="F19" s="164">
        <f>SUM(F13:F18)</f>
        <v>7894684.95</v>
      </c>
      <c r="G19" s="161">
        <f aca="true" t="shared" si="3" ref="G19:AC19">SUM(G13:G18)</f>
        <v>1176411396.2299998</v>
      </c>
      <c r="H19" s="186">
        <f t="shared" si="3"/>
        <v>296436385.03999996</v>
      </c>
      <c r="I19" s="163">
        <f t="shared" si="3"/>
        <v>1780004.4300000002</v>
      </c>
      <c r="J19" s="164">
        <f t="shared" si="3"/>
        <v>45324370.93</v>
      </c>
      <c r="K19" s="165">
        <f t="shared" si="3"/>
        <v>21823319.509999998</v>
      </c>
      <c r="L19" s="163">
        <f t="shared" si="3"/>
        <v>50976464.45</v>
      </c>
      <c r="M19" s="163">
        <f t="shared" si="3"/>
        <v>570702.89</v>
      </c>
      <c r="N19" s="166">
        <f t="shared" si="3"/>
        <v>76783228.75999999</v>
      </c>
      <c r="O19" s="163">
        <f t="shared" si="3"/>
        <v>60905964.870000005</v>
      </c>
      <c r="P19" s="163">
        <f t="shared" si="3"/>
        <v>1863955.9899999998</v>
      </c>
      <c r="Q19" s="164">
        <f t="shared" si="3"/>
        <v>1412204.1199999999</v>
      </c>
      <c r="R19" s="162">
        <f t="shared" si="3"/>
        <v>189949473.73999998</v>
      </c>
      <c r="S19" s="163">
        <f t="shared" si="3"/>
        <v>3457459.0900000003</v>
      </c>
      <c r="T19" s="166">
        <f t="shared" si="3"/>
        <v>47042331.02</v>
      </c>
      <c r="U19" s="163">
        <f t="shared" si="3"/>
        <v>48919306.699999996</v>
      </c>
      <c r="V19" s="166">
        <f t="shared" si="3"/>
        <v>25464313.74</v>
      </c>
      <c r="W19" s="163">
        <f t="shared" si="3"/>
        <v>41873473.86</v>
      </c>
      <c r="X19" s="163">
        <f t="shared" si="3"/>
        <v>64374449.29</v>
      </c>
      <c r="Y19" s="163">
        <f t="shared" si="3"/>
        <v>22019949.06</v>
      </c>
      <c r="Z19" s="163">
        <f t="shared" si="3"/>
        <v>483274.6</v>
      </c>
      <c r="AA19" s="166">
        <f t="shared" si="3"/>
        <v>145859711</v>
      </c>
      <c r="AB19" s="163">
        <f t="shared" si="3"/>
        <v>6650636.98</v>
      </c>
      <c r="AC19" s="167">
        <f t="shared" si="3"/>
        <v>22440416.159999996</v>
      </c>
    </row>
    <row r="20" spans="1:29" s="38" customFormat="1" ht="18" customHeight="1" thickBot="1">
      <c r="A20" s="117"/>
      <c r="B20" s="118"/>
      <c r="C20" s="119"/>
      <c r="D20" s="187"/>
      <c r="E20" s="188"/>
      <c r="F20" s="189"/>
      <c r="G20" s="190"/>
      <c r="H20" s="191"/>
      <c r="I20" s="192"/>
      <c r="J20" s="193"/>
      <c r="K20" s="194"/>
      <c r="L20" s="195"/>
      <c r="M20" s="195"/>
      <c r="N20" s="196"/>
      <c r="O20" s="192"/>
      <c r="P20" s="192"/>
      <c r="Q20" s="193"/>
      <c r="R20" s="197"/>
      <c r="S20" s="192"/>
      <c r="T20" s="196"/>
      <c r="U20" s="195"/>
      <c r="V20" s="196"/>
      <c r="W20" s="192"/>
      <c r="X20" s="192"/>
      <c r="Y20" s="192"/>
      <c r="Z20" s="196"/>
      <c r="AA20" s="196"/>
      <c r="AB20" s="192"/>
      <c r="AC20" s="198"/>
    </row>
    <row r="21" spans="1:29" s="98" customFormat="1" ht="18" customHeight="1" thickBot="1">
      <c r="A21" s="115">
        <v>14</v>
      </c>
      <c r="B21" s="116"/>
      <c r="C21" s="104" t="s">
        <v>59</v>
      </c>
      <c r="D21" s="185">
        <f>SUM(D10-D19)</f>
        <v>145730152.00000024</v>
      </c>
      <c r="E21" s="186">
        <f>0+E10-E19</f>
        <v>-178572534.55999994</v>
      </c>
      <c r="F21" s="164">
        <f>0+F10-F19</f>
        <v>561020.0499999998</v>
      </c>
      <c r="G21" s="199">
        <f aca="true" t="shared" si="4" ref="G21:AC21">SUM(G10-G19)</f>
        <v>323741666.51</v>
      </c>
      <c r="H21" s="186">
        <f t="shared" si="4"/>
        <v>9351587.930000067</v>
      </c>
      <c r="I21" s="163">
        <f t="shared" si="4"/>
        <v>-615382.5900000003</v>
      </c>
      <c r="J21" s="164">
        <f t="shared" si="4"/>
        <v>31199385.410000004</v>
      </c>
      <c r="K21" s="165">
        <f t="shared" si="4"/>
        <v>18741991.9</v>
      </c>
      <c r="L21" s="163">
        <f t="shared" si="4"/>
        <v>3263376.3900000006</v>
      </c>
      <c r="M21" s="163">
        <f t="shared" si="4"/>
        <v>33751.20999999996</v>
      </c>
      <c r="N21" s="166">
        <f t="shared" si="4"/>
        <v>11421626.710000008</v>
      </c>
      <c r="O21" s="163">
        <f t="shared" si="4"/>
        <v>25298344.929999992</v>
      </c>
      <c r="P21" s="163">
        <f t="shared" si="4"/>
        <v>1753716.2000000002</v>
      </c>
      <c r="Q21" s="164">
        <f t="shared" si="4"/>
        <v>4908198.87</v>
      </c>
      <c r="R21" s="162">
        <f t="shared" si="4"/>
        <v>14683515.99000001</v>
      </c>
      <c r="S21" s="163">
        <f t="shared" si="4"/>
        <v>2369751.65</v>
      </c>
      <c r="T21" s="166">
        <f t="shared" si="4"/>
        <v>54747322.88999999</v>
      </c>
      <c r="U21" s="163">
        <f t="shared" si="4"/>
        <v>12362217.399999999</v>
      </c>
      <c r="V21" s="166">
        <f t="shared" si="4"/>
        <v>5910798.860000003</v>
      </c>
      <c r="W21" s="163">
        <f t="shared" si="4"/>
        <v>10565932.920000002</v>
      </c>
      <c r="X21" s="163">
        <f t="shared" si="4"/>
        <v>25131585.04</v>
      </c>
      <c r="Y21" s="163">
        <f t="shared" si="4"/>
        <v>13853091.250000004</v>
      </c>
      <c r="Z21" s="163">
        <f t="shared" si="4"/>
        <v>-72483.72999999998</v>
      </c>
      <c r="AA21" s="166">
        <f t="shared" si="4"/>
        <v>55007917.04000002</v>
      </c>
      <c r="AB21" s="163">
        <f t="shared" si="4"/>
        <v>4994920.73</v>
      </c>
      <c r="AC21" s="167">
        <f t="shared" si="4"/>
        <v>18830499.509999998</v>
      </c>
    </row>
    <row r="22" spans="1:29" s="38" customFormat="1" ht="18" customHeight="1">
      <c r="A22" s="117"/>
      <c r="B22" s="118"/>
      <c r="C22" s="119"/>
      <c r="D22" s="187"/>
      <c r="E22" s="188"/>
      <c r="F22" s="189"/>
      <c r="G22" s="190"/>
      <c r="H22" s="188"/>
      <c r="I22" s="200"/>
      <c r="J22" s="189"/>
      <c r="K22" s="201"/>
      <c r="L22" s="195"/>
      <c r="M22" s="195"/>
      <c r="N22" s="202"/>
      <c r="O22" s="195"/>
      <c r="P22" s="195"/>
      <c r="Q22" s="189"/>
      <c r="R22" s="203"/>
      <c r="S22" s="195"/>
      <c r="T22" s="202"/>
      <c r="U22" s="192"/>
      <c r="V22" s="202"/>
      <c r="W22" s="195"/>
      <c r="X22" s="195"/>
      <c r="Y22" s="195"/>
      <c r="Z22" s="202"/>
      <c r="AA22" s="202"/>
      <c r="AB22" s="195"/>
      <c r="AC22" s="204"/>
    </row>
    <row r="23" spans="1:29" s="38" customFormat="1" ht="18" customHeight="1">
      <c r="A23" s="95">
        <v>15</v>
      </c>
      <c r="B23" s="96">
        <v>591</v>
      </c>
      <c r="C23" s="97" t="s">
        <v>42</v>
      </c>
      <c r="D23" s="125">
        <f>SUM(E23:G23)</f>
        <v>70302163</v>
      </c>
      <c r="E23" s="135"/>
      <c r="F23" s="131">
        <v>96124</v>
      </c>
      <c r="G23" s="128">
        <f>SUM(H23:AC23)</f>
        <v>70206039</v>
      </c>
      <c r="H23" s="135">
        <v>3138846</v>
      </c>
      <c r="I23" s="130">
        <v>195837</v>
      </c>
      <c r="J23" s="131">
        <v>6957421</v>
      </c>
      <c r="K23" s="132">
        <v>4484580</v>
      </c>
      <c r="L23" s="130">
        <v>638864</v>
      </c>
      <c r="M23" s="130">
        <v>2893</v>
      </c>
      <c r="N23" s="133">
        <v>2335165</v>
      </c>
      <c r="O23" s="130">
        <v>4987852</v>
      </c>
      <c r="P23" s="130">
        <v>350411</v>
      </c>
      <c r="Q23" s="131">
        <v>1248572</v>
      </c>
      <c r="R23" s="129">
        <v>3165356</v>
      </c>
      <c r="S23" s="130">
        <v>471979</v>
      </c>
      <c r="T23" s="133">
        <v>10847112</v>
      </c>
      <c r="U23" s="130">
        <v>2475365</v>
      </c>
      <c r="V23" s="133">
        <v>1229057</v>
      </c>
      <c r="W23" s="130">
        <v>2038628</v>
      </c>
      <c r="X23" s="130">
        <v>5132512</v>
      </c>
      <c r="Y23" s="130">
        <v>2857825</v>
      </c>
      <c r="Z23" s="133"/>
      <c r="AA23" s="133">
        <v>12949621</v>
      </c>
      <c r="AB23" s="130">
        <v>983520</v>
      </c>
      <c r="AC23" s="142">
        <v>3714623</v>
      </c>
    </row>
    <row r="24" spans="1:29" s="38" customFormat="1" ht="18" customHeight="1" thickBot="1">
      <c r="A24" s="120"/>
      <c r="B24" s="121"/>
      <c r="C24" s="119"/>
      <c r="D24" s="187"/>
      <c r="E24" s="188"/>
      <c r="F24" s="189"/>
      <c r="G24" s="190"/>
      <c r="H24" s="205"/>
      <c r="I24" s="206"/>
      <c r="J24" s="207"/>
      <c r="K24" s="208"/>
      <c r="L24" s="209"/>
      <c r="M24" s="209"/>
      <c r="N24" s="210"/>
      <c r="O24" s="211"/>
      <c r="P24" s="209"/>
      <c r="Q24" s="207"/>
      <c r="R24" s="212"/>
      <c r="S24" s="211"/>
      <c r="T24" s="210"/>
      <c r="U24" s="211"/>
      <c r="V24" s="210"/>
      <c r="W24" s="211"/>
      <c r="X24" s="211"/>
      <c r="Y24" s="211"/>
      <c r="Z24" s="210"/>
      <c r="AA24" s="210"/>
      <c r="AB24" s="211"/>
      <c r="AC24" s="213"/>
    </row>
    <row r="25" spans="1:29" s="38" customFormat="1" ht="18" customHeight="1" thickBot="1">
      <c r="A25" s="122">
        <v>16</v>
      </c>
      <c r="B25" s="123"/>
      <c r="C25" s="124" t="s">
        <v>60</v>
      </c>
      <c r="D25" s="214">
        <f>D21-D23</f>
        <v>75427989.00000024</v>
      </c>
      <c r="E25" s="215">
        <f>0+E21-E23</f>
        <v>-178572534.55999994</v>
      </c>
      <c r="F25" s="216">
        <f>0+F21-F23</f>
        <v>464896.0499999998</v>
      </c>
      <c r="G25" s="217">
        <f aca="true" t="shared" si="5" ref="G25:AC25">SUM(G21-G23)</f>
        <v>253535627.51</v>
      </c>
      <c r="H25" s="215">
        <f t="shared" si="5"/>
        <v>6212741.930000067</v>
      </c>
      <c r="I25" s="218">
        <f t="shared" si="5"/>
        <v>-811219.5900000003</v>
      </c>
      <c r="J25" s="216">
        <f t="shared" si="5"/>
        <v>24241964.410000004</v>
      </c>
      <c r="K25" s="219">
        <f t="shared" si="5"/>
        <v>14257411.899999999</v>
      </c>
      <c r="L25" s="218">
        <f t="shared" si="5"/>
        <v>2624512.3900000006</v>
      </c>
      <c r="M25" s="218">
        <f t="shared" si="5"/>
        <v>30858.209999999963</v>
      </c>
      <c r="N25" s="220">
        <f t="shared" si="5"/>
        <v>9086461.710000008</v>
      </c>
      <c r="O25" s="218">
        <f t="shared" si="5"/>
        <v>20310492.929999992</v>
      </c>
      <c r="P25" s="218">
        <f t="shared" si="5"/>
        <v>1403305.2000000002</v>
      </c>
      <c r="Q25" s="216">
        <f t="shared" si="5"/>
        <v>3659626.87</v>
      </c>
      <c r="R25" s="221">
        <f t="shared" si="5"/>
        <v>11518159.99000001</v>
      </c>
      <c r="S25" s="218">
        <f t="shared" si="5"/>
        <v>1897772.65</v>
      </c>
      <c r="T25" s="220">
        <f t="shared" si="5"/>
        <v>43900210.88999999</v>
      </c>
      <c r="U25" s="218">
        <f t="shared" si="5"/>
        <v>9886852.399999999</v>
      </c>
      <c r="V25" s="220">
        <f t="shared" si="5"/>
        <v>4681741.860000003</v>
      </c>
      <c r="W25" s="218">
        <f t="shared" si="5"/>
        <v>8527304.920000002</v>
      </c>
      <c r="X25" s="218">
        <f t="shared" si="5"/>
        <v>19999073.04</v>
      </c>
      <c r="Y25" s="218">
        <f t="shared" si="5"/>
        <v>10995266.250000004</v>
      </c>
      <c r="Z25" s="218">
        <f t="shared" si="5"/>
        <v>-72483.72999999998</v>
      </c>
      <c r="AA25" s="220">
        <f t="shared" si="5"/>
        <v>42058296.04000002</v>
      </c>
      <c r="AB25" s="218">
        <f t="shared" si="5"/>
        <v>4011400.7300000004</v>
      </c>
      <c r="AC25" s="222">
        <f t="shared" si="5"/>
        <v>15115876.509999998</v>
      </c>
    </row>
    <row r="26" spans="1:29" ht="18" customHeight="1" thickTop="1">
      <c r="A26" s="32"/>
      <c r="B26" s="32"/>
      <c r="C26" s="33"/>
      <c r="D26" s="34"/>
      <c r="E26" s="35"/>
      <c r="F26" s="35"/>
      <c r="G26" s="61"/>
      <c r="H26" s="35"/>
      <c r="I26" s="35"/>
      <c r="J26" s="35"/>
      <c r="K26" s="35"/>
      <c r="L26" s="35"/>
      <c r="M26" s="36"/>
      <c r="N26" s="36"/>
      <c r="O26" s="35"/>
      <c r="P26" s="36"/>
      <c r="Q26" s="35"/>
      <c r="R26" s="37"/>
      <c r="S26" s="36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3:23" ht="18" customHeight="1">
      <c r="M27" s="38"/>
      <c r="N27" s="38"/>
      <c r="R27" s="39"/>
      <c r="S27" s="38"/>
      <c r="U27" s="40"/>
      <c r="V27" s="40"/>
      <c r="W27" s="40"/>
    </row>
    <row r="28" spans="1:19" ht="18">
      <c r="A28" s="41"/>
      <c r="B28" s="41"/>
      <c r="C28" s="42"/>
      <c r="D28" s="42"/>
      <c r="E28" s="43"/>
      <c r="F28" s="43"/>
      <c r="G28" s="6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/>
    </row>
    <row r="29" spans="1:219" ht="15" customHeight="1">
      <c r="A29" s="45" t="s">
        <v>43</v>
      </c>
      <c r="B29" s="45"/>
      <c r="C29" s="46"/>
      <c r="D29" s="46"/>
      <c r="E29" s="47"/>
      <c r="F29" s="47"/>
      <c r="G29" s="63"/>
      <c r="H29" s="47"/>
      <c r="I29" s="47"/>
      <c r="J29" s="47"/>
      <c r="K29" s="47"/>
      <c r="L29" s="47"/>
      <c r="M29" s="47"/>
      <c r="N29" s="48"/>
      <c r="O29" s="49"/>
      <c r="P29" s="49"/>
      <c r="Q29" s="49"/>
      <c r="R29" s="49"/>
      <c r="S29" s="50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</row>
    <row r="30" spans="5:19" ht="18">
      <c r="E30" s="51"/>
      <c r="F30" s="51"/>
      <c r="G30" s="64"/>
      <c r="H30" s="51"/>
      <c r="I30" s="51"/>
      <c r="J30" s="51"/>
      <c r="K30" s="51"/>
      <c r="L30" s="51"/>
      <c r="M30" s="52"/>
      <c r="N30" s="38"/>
      <c r="S30" s="38"/>
    </row>
    <row r="31" spans="5:19" ht="18">
      <c r="E31" s="51"/>
      <c r="F31" s="51"/>
      <c r="G31" s="65"/>
      <c r="H31" s="51"/>
      <c r="I31" s="51"/>
      <c r="J31" s="51"/>
      <c r="K31" s="51"/>
      <c r="L31" s="51"/>
      <c r="M31" s="52"/>
      <c r="N31" s="38"/>
      <c r="S31" s="38"/>
    </row>
    <row r="32" spans="5:27" ht="18">
      <c r="E32" s="51"/>
      <c r="F32" s="51"/>
      <c r="G32" s="64"/>
      <c r="H32" s="51"/>
      <c r="I32" s="51"/>
      <c r="J32" s="51"/>
      <c r="K32" s="51"/>
      <c r="L32" s="51"/>
      <c r="M32" s="52"/>
      <c r="N32" s="38"/>
      <c r="S32" s="38"/>
      <c r="AA32" t="s">
        <v>44</v>
      </c>
    </row>
    <row r="33" spans="5:14" ht="18">
      <c r="E33" s="53"/>
      <c r="F33" s="53"/>
      <c r="G33" s="66"/>
      <c r="H33" s="53"/>
      <c r="I33" s="53"/>
      <c r="J33" s="53"/>
      <c r="K33" s="53"/>
      <c r="L33" s="53"/>
      <c r="N33" s="38"/>
    </row>
    <row r="34" spans="5:12" ht="18">
      <c r="E34" s="53"/>
      <c r="F34" s="53"/>
      <c r="G34" s="66"/>
      <c r="H34" s="53"/>
      <c r="I34" s="53"/>
      <c r="J34" s="53"/>
      <c r="K34" s="53"/>
      <c r="L34" s="53"/>
    </row>
    <row r="35" spans="5:12" ht="18">
      <c r="E35" s="53"/>
      <c r="F35" s="53"/>
      <c r="G35" s="66"/>
      <c r="H35" s="53"/>
      <c r="I35" s="53"/>
      <c r="J35" s="53"/>
      <c r="K35" s="53"/>
      <c r="L35" s="53"/>
    </row>
    <row r="36" spans="5:12" ht="18">
      <c r="E36" s="53"/>
      <c r="F36" s="53"/>
      <c r="G36" s="66"/>
      <c r="H36" s="53"/>
      <c r="I36" s="53"/>
      <c r="J36" s="53"/>
      <c r="K36" s="53"/>
      <c r="L36" s="53"/>
    </row>
    <row r="37" spans="5:12" ht="18">
      <c r="E37" s="53"/>
      <c r="F37" s="53"/>
      <c r="G37" s="66"/>
      <c r="H37" s="53"/>
      <c r="I37" s="53"/>
      <c r="J37" s="53"/>
      <c r="K37" s="53"/>
      <c r="L37" s="53"/>
    </row>
    <row r="38" spans="5:12" ht="18">
      <c r="E38" s="53"/>
      <c r="F38" s="53"/>
      <c r="G38" s="66"/>
      <c r="H38" s="53"/>
      <c r="I38" s="53"/>
      <c r="J38" s="53"/>
      <c r="K38" s="53"/>
      <c r="L38" s="53"/>
    </row>
    <row r="39" spans="5:12" ht="18">
      <c r="E39" s="53"/>
      <c r="F39" s="53"/>
      <c r="G39" s="66"/>
      <c r="H39" s="53"/>
      <c r="I39" s="53"/>
      <c r="J39" s="53"/>
      <c r="K39" s="53"/>
      <c r="L39" s="53"/>
    </row>
    <row r="40" spans="5:12" ht="18">
      <c r="E40" s="53"/>
      <c r="F40" s="53"/>
      <c r="G40" s="66"/>
      <c r="H40" s="53"/>
      <c r="I40" s="53"/>
      <c r="J40" s="53"/>
      <c r="K40" s="53"/>
      <c r="L40" s="53"/>
    </row>
    <row r="41" spans="5:12" ht="18">
      <c r="E41" s="53"/>
      <c r="F41" s="53"/>
      <c r="G41" s="66"/>
      <c r="H41" s="53"/>
      <c r="I41" s="53"/>
      <c r="J41" s="53"/>
      <c r="K41" s="53"/>
      <c r="L41" s="53"/>
    </row>
  </sheetData>
  <mergeCells count="1">
    <mergeCell ref="E1:F1"/>
  </mergeCells>
  <printOptions horizontalCentered="1"/>
  <pageMargins left="0.5118110236220472" right="0.5118110236220472" top="2.125984251968504" bottom="0.9055118110236221" header="1.3385826771653544" footer="0.5118110236220472"/>
  <pageSetup fitToHeight="4" horizontalDpi="600" verticalDpi="600" orientation="landscape" paperSize="9" scale="68" r:id="rId1"/>
  <headerFooter alignWithMargins="0">
    <oddHeader>&amp;C&amp;"Times New Roman CE,Tučné"&amp;20Přehled o vedlejší hospodářské činnosti statutárního města Brna za rok 2009 (v Kč)</oddHeader>
    <oddFooter>&amp;R&amp;P/&amp;N</oddFooter>
  </headerFooter>
  <colBreaks count="3" manualBreakCount="3">
    <brk id="9" max="25" man="1"/>
    <brk id="16" max="24" man="1"/>
    <brk id="2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Petr Bauer</cp:lastModifiedBy>
  <cp:lastPrinted>2010-04-08T07:08:51Z</cp:lastPrinted>
  <dcterms:created xsi:type="dcterms:W3CDTF">2006-02-14T07:16:30Z</dcterms:created>
  <dcterms:modified xsi:type="dcterms:W3CDTF">2010-04-28T09:58:43Z</dcterms:modified>
  <cp:category/>
  <cp:version/>
  <cp:contentType/>
  <cp:contentStatus/>
</cp:coreProperties>
</file>