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Přehled o FV " sheetId="1" r:id="rId1"/>
  </sheets>
  <externalReferences>
    <externalReference r:id="rId4"/>
  </externalReferences>
  <definedNames>
    <definedName name="_Order1" hidden="1">255</definedName>
    <definedName name="_xlnm.Print_Titles" localSheetId="0">'Přehled o FV '!$A:$B</definedName>
    <definedName name="_xlnm.Print_Area" localSheetId="0">'Přehled o FV '!$A$1:$AH$29</definedName>
  </definedNames>
  <calcPr fullCalcOnLoad="1"/>
</workbook>
</file>

<file path=xl/comments1.xml><?xml version="1.0" encoding="utf-8"?>
<comments xmlns="http://schemas.openxmlformats.org/spreadsheetml/2006/main">
  <authors>
    <author>MMB</author>
  </authors>
  <commentList>
    <comment ref="B14" authorId="0">
      <text>
        <r>
          <rPr>
            <b/>
            <sz val="12"/>
            <rFont val="Tahoma"/>
            <family val="2"/>
          </rPr>
          <t>MMB:</t>
        </r>
        <r>
          <rPr>
            <sz val="12"/>
            <rFont val="Tahoma"/>
            <family val="2"/>
          </rPr>
          <t xml:space="preserve">
9b)</t>
        </r>
        <r>
          <rPr>
            <sz val="10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12"/>
            <rFont val="Tahoma"/>
            <family val="2"/>
          </rPr>
          <t>MMB:</t>
        </r>
        <r>
          <rPr>
            <sz val="12"/>
            <rFont val="Tahoma"/>
            <family val="2"/>
          </rPr>
          <t xml:space="preserve">
9a)</t>
        </r>
      </text>
    </comment>
  </commentList>
</comments>
</file>

<file path=xl/sharedStrings.xml><?xml version="1.0" encoding="utf-8"?>
<sst xmlns="http://schemas.openxmlformats.org/spreadsheetml/2006/main" count="128" uniqueCount="78">
  <si>
    <t>Statutární město Brno</t>
  </si>
  <si>
    <t>Město</t>
  </si>
  <si>
    <t>Městské části celkem</t>
  </si>
  <si>
    <t>Brno-střed</t>
  </si>
  <si>
    <t>Bohunice</t>
  </si>
  <si>
    <t>Starý Lískovec</t>
  </si>
  <si>
    <t>Nový Lískovec</t>
  </si>
  <si>
    <t>Kohoutovice</t>
  </si>
  <si>
    <t>Bosonohy</t>
  </si>
  <si>
    <t>Žabovřesky</t>
  </si>
  <si>
    <t>Bystrc</t>
  </si>
  <si>
    <t>Kníničky</t>
  </si>
  <si>
    <t>Komín</t>
  </si>
  <si>
    <t>Jundrov</t>
  </si>
  <si>
    <t>Žebětín</t>
  </si>
  <si>
    <t>Brno-sever</t>
  </si>
  <si>
    <t>Maloměřice a Obřany</t>
  </si>
  <si>
    <t>Židenice</t>
  </si>
  <si>
    <t>Černovice</t>
  </si>
  <si>
    <t>Brno-jih</t>
  </si>
  <si>
    <t>Vinohrady</t>
  </si>
  <si>
    <t>Líšeň</t>
  </si>
  <si>
    <t>Slatina</t>
  </si>
  <si>
    <t>Tuřany</t>
  </si>
  <si>
    <t>Chrlice</t>
  </si>
  <si>
    <t>Královo Pole</t>
  </si>
  <si>
    <t>Medlánky</t>
  </si>
  <si>
    <t>Řečkovice a Mokrá Hora</t>
  </si>
  <si>
    <t>Ivanovice</t>
  </si>
  <si>
    <t>Jehnice</t>
  </si>
  <si>
    <t>Ořešín</t>
  </si>
  <si>
    <t>Útěchov</t>
  </si>
  <si>
    <t>Řádek</t>
  </si>
  <si>
    <t xml:space="preserve"> Název finanční operace</t>
  </si>
  <si>
    <t>Královo</t>
  </si>
  <si>
    <t>Řečkovice</t>
  </si>
  <si>
    <t>Pole</t>
  </si>
  <si>
    <t xml:space="preserve"> a  Mokrá Hora</t>
  </si>
  <si>
    <t xml:space="preserve"> A:  ZDROJE  finančního  vypořádání</t>
  </si>
  <si>
    <t>1.</t>
  </si>
  <si>
    <t xml:space="preserve"> V ý s l e d e k    h o s p o d a ř e n í</t>
  </si>
  <si>
    <t xml:space="preserve"> a) přebytek</t>
  </si>
  <si>
    <t xml:space="preserve"> b) schodek</t>
  </si>
  <si>
    <t>2.</t>
  </si>
  <si>
    <t xml:space="preserve"> Účetní stav účelových fondů</t>
  </si>
  <si>
    <t>2a)</t>
  </si>
  <si>
    <t xml:space="preserve"> z toho FRR </t>
  </si>
  <si>
    <t>3.</t>
  </si>
  <si>
    <t xml:space="preserve"> Převody mezi městem a MČ</t>
  </si>
  <si>
    <t>4.</t>
  </si>
  <si>
    <t xml:space="preserve"> Jiné zdroje</t>
  </si>
  <si>
    <t>5.</t>
  </si>
  <si>
    <t xml:space="preserve"> Tvorba FRR na vykrytí potřeb k tíži rozpočtu 2010</t>
  </si>
  <si>
    <t>6.</t>
  </si>
  <si>
    <t xml:space="preserve"> Ú h r n   z d r o j ů  (ř.1 až ř.5, kromě ř.1b)  </t>
  </si>
  <si>
    <t xml:space="preserve"> B:  POTŘEBY  finančního  vypořádání</t>
  </si>
  <si>
    <t>7.</t>
  </si>
  <si>
    <t xml:space="preserve"> Vratky do státního rozpočtu</t>
  </si>
  <si>
    <t xml:space="preserve"> a) do VPS</t>
  </si>
  <si>
    <t>8.</t>
  </si>
  <si>
    <t xml:space="preserve"> Vratky do rozpočtu JMK</t>
  </si>
  <si>
    <t>9.</t>
  </si>
  <si>
    <t>10.</t>
  </si>
  <si>
    <t xml:space="preserve"> Ostatní potřeby</t>
  </si>
  <si>
    <t>11.</t>
  </si>
  <si>
    <t xml:space="preserve"> Převod z FRR na ZBÚ v rámci fin. vypořádání roku 2009</t>
  </si>
  <si>
    <t>12.</t>
  </si>
  <si>
    <t xml:space="preserve"> Ú h r n  p o t ř e b (ř.7 až ř.11)   </t>
  </si>
  <si>
    <t>13.</t>
  </si>
  <si>
    <t xml:space="preserve"> Úhrada potřeb (ř.12) ze zdrojů na ř.6 </t>
  </si>
  <si>
    <t>14.</t>
  </si>
  <si>
    <t>Úhrada schodku (ř.1b) k tíži rozpočtu 2010 a dalších rozpočtových období</t>
  </si>
  <si>
    <t>15.</t>
  </si>
  <si>
    <t xml:space="preserve"> Zdroje po finanč. vypořádání (ř.6-ř.12) </t>
  </si>
  <si>
    <t>16.</t>
  </si>
  <si>
    <t xml:space="preserve"> Potřeby po finančním vypořádání (ř.14)</t>
  </si>
  <si>
    <t xml:space="preserve"> b) do rozpočtů ostatních kapitol a státních fondů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</si>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</sst>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0_);\(#,##0.00\)"/>
    <numFmt numFmtId="166" formatCode="#,##0.0"/>
    <numFmt numFmtId="167" formatCode="#,##0_);\(#,##0\)"/>
    <numFmt numFmtId="168" formatCode="#,##0.0_);\(#,##0.0\)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05]d\.\ mmmm\ yyyy"/>
    <numFmt numFmtId="174" formatCode="#,##0.0000"/>
    <numFmt numFmtId="175" formatCode="#,##0.00000"/>
  </numFmts>
  <fonts count="19">
    <font>
      <sz val="12"/>
      <name val="Arial CE"/>
      <family val="0"/>
    </font>
    <font>
      <sz val="10"/>
      <name val="Arial CE"/>
      <family val="0"/>
    </font>
    <font>
      <u val="single"/>
      <sz val="10.45"/>
      <color indexed="12"/>
      <name val="Arial CE"/>
      <family val="0"/>
    </font>
    <font>
      <sz val="10"/>
      <name val="Courier"/>
      <family val="0"/>
    </font>
    <font>
      <u val="single"/>
      <sz val="10.45"/>
      <color indexed="36"/>
      <name val="Arial CE"/>
      <family val="0"/>
    </font>
    <font>
      <b/>
      <sz val="12"/>
      <color indexed="10"/>
      <name val="Times New Roman CE"/>
      <family val="0"/>
    </font>
    <font>
      <sz val="12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sz val="16"/>
      <name val="Times New Roman CE"/>
      <family val="1"/>
    </font>
    <font>
      <b/>
      <sz val="16"/>
      <name val="Times New Roman"/>
      <family val="1"/>
    </font>
    <font>
      <b/>
      <sz val="12"/>
      <name val="Times New Roman CE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10" fillId="0" borderId="4" xfId="0" applyFont="1" applyFill="1" applyBorder="1" applyAlignment="1" applyProtection="1">
      <alignment/>
      <protection/>
    </xf>
    <xf numFmtId="167" fontId="11" fillId="0" borderId="5" xfId="22" applyNumberFormat="1" applyFont="1" applyFill="1" applyBorder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4" fontId="10" fillId="0" borderId="5" xfId="22" applyNumberFormat="1" applyFont="1" applyFill="1" applyBorder="1" applyAlignment="1" applyProtection="1">
      <alignment horizontal="right"/>
      <protection/>
    </xf>
    <xf numFmtId="4" fontId="10" fillId="0" borderId="6" xfId="0" applyNumberFormat="1" applyFont="1" applyFill="1" applyBorder="1" applyAlignment="1" applyProtection="1">
      <alignment/>
      <protection/>
    </xf>
    <xf numFmtId="0" fontId="12" fillId="0" borderId="4" xfId="0" applyFont="1" applyFill="1" applyBorder="1" applyAlignment="1" applyProtection="1">
      <alignment/>
      <protection/>
    </xf>
    <xf numFmtId="4" fontId="12" fillId="0" borderId="7" xfId="22" applyNumberFormat="1" applyFont="1" applyFill="1" applyBorder="1" applyProtection="1">
      <alignment/>
      <protection/>
    </xf>
    <xf numFmtId="4" fontId="12" fillId="0" borderId="6" xfId="0" applyNumberFormat="1" applyFont="1" applyFill="1" applyBorder="1" applyAlignment="1" applyProtection="1">
      <alignment/>
      <protection/>
    </xf>
    <xf numFmtId="4" fontId="12" fillId="0" borderId="5" xfId="22" applyNumberFormat="1" applyFont="1" applyFill="1" applyBorder="1" applyAlignment="1" applyProtection="1">
      <alignment horizontal="right"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 applyProtection="1">
      <alignment/>
      <protection/>
    </xf>
    <xf numFmtId="4" fontId="10" fillId="0" borderId="7" xfId="22" applyNumberFormat="1" applyFont="1" applyFill="1" applyBorder="1" applyProtection="1">
      <alignment/>
      <protection/>
    </xf>
    <xf numFmtId="4" fontId="10" fillId="0" borderId="6" xfId="0" applyNumberFormat="1" applyFont="1" applyFill="1" applyBorder="1" applyAlignment="1" applyProtection="1">
      <alignment/>
      <protection/>
    </xf>
    <xf numFmtId="4" fontId="10" fillId="0" borderId="5" xfId="22" applyNumberFormat="1" applyFont="1" applyFill="1" applyBorder="1">
      <alignment/>
      <protection/>
    </xf>
    <xf numFmtId="4" fontId="10" fillId="0" borderId="8" xfId="0" applyNumberFormat="1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10" fillId="0" borderId="2" xfId="0" applyFont="1" applyFill="1" applyBorder="1" applyAlignment="1" applyProtection="1">
      <alignment/>
      <protection/>
    </xf>
    <xf numFmtId="4" fontId="10" fillId="0" borderId="7" xfId="22" applyNumberFormat="1" applyFont="1" applyFill="1" applyBorder="1" applyAlignment="1" applyProtection="1">
      <alignment horizontal="right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/>
      <protection/>
    </xf>
    <xf numFmtId="4" fontId="10" fillId="0" borderId="10" xfId="22" applyNumberFormat="1" applyFont="1" applyFill="1" applyBorder="1" applyProtection="1">
      <alignment/>
      <protection/>
    </xf>
    <xf numFmtId="4" fontId="12" fillId="0" borderId="5" xfId="22" applyNumberFormat="1" applyFont="1" applyFill="1" applyBorder="1" applyProtection="1">
      <alignment/>
      <protection/>
    </xf>
    <xf numFmtId="4" fontId="10" fillId="0" borderId="11" xfId="0" applyNumberFormat="1" applyFont="1" applyFill="1" applyBorder="1" applyAlignment="1" applyProtection="1">
      <alignment/>
      <protection/>
    </xf>
    <xf numFmtId="4" fontId="12" fillId="0" borderId="12" xfId="0" applyNumberFormat="1" applyFont="1" applyFill="1" applyBorder="1" applyAlignment="1" applyProtection="1">
      <alignment/>
      <protection/>
    </xf>
    <xf numFmtId="4" fontId="10" fillId="0" borderId="5" xfId="22" applyNumberFormat="1" applyFont="1" applyFill="1" applyBorder="1" applyProtection="1">
      <alignment/>
      <protection/>
    </xf>
    <xf numFmtId="4" fontId="12" fillId="0" borderId="6" xfId="0" applyNumberFormat="1" applyFont="1" applyFill="1" applyBorder="1" applyAlignment="1" applyProtection="1">
      <alignment/>
      <protection/>
    </xf>
    <xf numFmtId="4" fontId="12" fillId="0" borderId="13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/>
      <protection/>
    </xf>
    <xf numFmtId="4" fontId="10" fillId="0" borderId="15" xfId="22" applyNumberFormat="1" applyFont="1" applyFill="1" applyBorder="1" applyAlignment="1" applyProtection="1">
      <alignment horizontal="right"/>
      <protection/>
    </xf>
    <xf numFmtId="4" fontId="10" fillId="0" borderId="13" xfId="0" applyNumberFormat="1" applyFont="1" applyFill="1" applyBorder="1" applyAlignment="1" applyProtection="1">
      <alignment/>
      <protection/>
    </xf>
    <xf numFmtId="0" fontId="8" fillId="0" borderId="16" xfId="21" applyFont="1" applyFill="1" applyBorder="1" applyAlignment="1" applyProtection="1">
      <alignment horizontal="center"/>
      <protection/>
    </xf>
    <xf numFmtId="0" fontId="10" fillId="0" borderId="16" xfId="21" applyFont="1" applyFill="1" applyBorder="1" applyProtection="1">
      <alignment/>
      <protection/>
    </xf>
    <xf numFmtId="4" fontId="13" fillId="0" borderId="17" xfId="22" applyNumberFormat="1" applyFont="1" applyFill="1" applyBorder="1">
      <alignment/>
      <protection/>
    </xf>
    <xf numFmtId="4" fontId="10" fillId="0" borderId="18" xfId="21" applyNumberFormat="1" applyFont="1" applyFill="1" applyBorder="1" applyProtection="1">
      <alignment/>
      <protection/>
    </xf>
    <xf numFmtId="4" fontId="10" fillId="0" borderId="19" xfId="22" applyNumberFormat="1" applyFont="1" applyFill="1" applyBorder="1" applyProtection="1">
      <alignment/>
      <protection/>
    </xf>
    <xf numFmtId="0" fontId="8" fillId="0" borderId="20" xfId="21" applyFont="1" applyFill="1" applyBorder="1" applyAlignment="1" applyProtection="1">
      <alignment horizontal="center"/>
      <protection/>
    </xf>
    <xf numFmtId="0" fontId="10" fillId="0" borderId="20" xfId="21" applyFont="1" applyFill="1" applyBorder="1" applyProtection="1">
      <alignment/>
      <protection/>
    </xf>
    <xf numFmtId="4" fontId="10" fillId="0" borderId="5" xfId="21" applyNumberFormat="1" applyFont="1" applyFill="1" applyBorder="1" applyAlignment="1" applyProtection="1">
      <alignment horizontal="right"/>
      <protection/>
    </xf>
    <xf numFmtId="0" fontId="8" fillId="0" borderId="2" xfId="21" applyFont="1" applyFill="1" applyBorder="1" applyAlignment="1" applyProtection="1">
      <alignment horizontal="center"/>
      <protection/>
    </xf>
    <xf numFmtId="0" fontId="10" fillId="0" borderId="4" xfId="21" applyFont="1" applyFill="1" applyBorder="1" applyAlignment="1" applyProtection="1">
      <alignment wrapText="1"/>
      <protection/>
    </xf>
    <xf numFmtId="4" fontId="12" fillId="0" borderId="5" xfId="21" applyNumberFormat="1" applyFont="1" applyFill="1" applyBorder="1" applyAlignment="1" applyProtection="1">
      <alignment horizontal="right"/>
      <protection/>
    </xf>
    <xf numFmtId="0" fontId="8" fillId="0" borderId="4" xfId="21" applyFont="1" applyFill="1" applyBorder="1" applyAlignment="1" applyProtection="1">
      <alignment horizontal="center"/>
      <protection/>
    </xf>
    <xf numFmtId="0" fontId="10" fillId="0" borderId="4" xfId="21" applyFont="1" applyFill="1" applyBorder="1" applyProtection="1">
      <alignment/>
      <protection/>
    </xf>
    <xf numFmtId="4" fontId="10" fillId="0" borderId="21" xfId="21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horizontal="right"/>
    </xf>
    <xf numFmtId="167" fontId="7" fillId="0" borderId="22" xfId="0" applyNumberFormat="1" applyFont="1" applyFill="1" applyBorder="1" applyAlignment="1" applyProtection="1">
      <alignment/>
      <protection/>
    </xf>
    <xf numFmtId="167" fontId="7" fillId="0" borderId="23" xfId="0" applyNumberFormat="1" applyFont="1" applyFill="1" applyBorder="1" applyAlignment="1" applyProtection="1">
      <alignment/>
      <protection/>
    </xf>
    <xf numFmtId="167" fontId="7" fillId="0" borderId="5" xfId="0" applyNumberFormat="1" applyFont="1" applyFill="1" applyBorder="1" applyAlignment="1" applyProtection="1">
      <alignment/>
      <protection/>
    </xf>
    <xf numFmtId="167" fontId="7" fillId="0" borderId="24" xfId="0" applyNumberFormat="1" applyFont="1" applyFill="1" applyBorder="1" applyAlignment="1" applyProtection="1">
      <alignment/>
      <protection/>
    </xf>
    <xf numFmtId="0" fontId="7" fillId="0" borderId="25" xfId="0" applyFont="1" applyFill="1" applyBorder="1" applyAlignment="1">
      <alignment/>
    </xf>
    <xf numFmtId="4" fontId="7" fillId="0" borderId="6" xfId="0" applyNumberFormat="1" applyFont="1" applyFill="1" applyBorder="1" applyAlignment="1" applyProtection="1">
      <alignment/>
      <protection/>
    </xf>
    <xf numFmtId="0" fontId="7" fillId="0" borderId="24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21" applyFont="1" applyFill="1">
      <alignment/>
      <protection/>
    </xf>
    <xf numFmtId="0" fontId="6" fillId="0" borderId="0" xfId="22" applyFont="1" applyFill="1">
      <alignment/>
      <protection/>
    </xf>
    <xf numFmtId="167" fontId="11" fillId="0" borderId="4" xfId="22" applyNumberFormat="1" applyFont="1" applyFill="1" applyBorder="1" applyProtection="1">
      <alignment/>
      <protection/>
    </xf>
    <xf numFmtId="167" fontId="7" fillId="0" borderId="6" xfId="0" applyNumberFormat="1" applyFont="1" applyFill="1" applyBorder="1" applyAlignment="1" applyProtection="1">
      <alignment/>
      <protection/>
    </xf>
    <xf numFmtId="167" fontId="7" fillId="0" borderId="26" xfId="0" applyNumberFormat="1" applyFont="1" applyFill="1" applyBorder="1" applyAlignment="1" applyProtection="1">
      <alignment/>
      <protection/>
    </xf>
    <xf numFmtId="167" fontId="7" fillId="0" borderId="27" xfId="0" applyNumberFormat="1" applyFont="1" applyFill="1" applyBorder="1" applyAlignment="1" applyProtection="1">
      <alignment/>
      <protection/>
    </xf>
    <xf numFmtId="167" fontId="7" fillId="0" borderId="28" xfId="0" applyNumberFormat="1" applyFont="1" applyFill="1" applyBorder="1" applyAlignment="1" applyProtection="1">
      <alignment/>
      <protection/>
    </xf>
    <xf numFmtId="4" fontId="10" fillId="0" borderId="4" xfId="22" applyNumberFormat="1" applyFont="1" applyFill="1" applyBorder="1" applyProtection="1">
      <alignment/>
      <protection/>
    </xf>
    <xf numFmtId="4" fontId="12" fillId="0" borderId="22" xfId="0" applyNumberFormat="1" applyFont="1" applyFill="1" applyBorder="1" applyAlignment="1" applyProtection="1">
      <alignment horizontal="right"/>
      <protection/>
    </xf>
    <xf numFmtId="4" fontId="10" fillId="0" borderId="23" xfId="0" applyNumberFormat="1" applyFont="1" applyFill="1" applyBorder="1" applyAlignment="1" applyProtection="1">
      <alignment/>
      <protection/>
    </xf>
    <xf numFmtId="4" fontId="12" fillId="0" borderId="29" xfId="0" applyNumberFormat="1" applyFont="1" applyFill="1" applyBorder="1" applyAlignment="1" applyProtection="1">
      <alignment horizontal="right"/>
      <protection/>
    </xf>
    <xf numFmtId="4" fontId="12" fillId="0" borderId="5" xfId="0" applyNumberFormat="1" applyFont="1" applyFill="1" applyBorder="1" applyAlignment="1" applyProtection="1">
      <alignment horizontal="right"/>
      <protection/>
    </xf>
    <xf numFmtId="4" fontId="12" fillId="0" borderId="27" xfId="0" applyNumberFormat="1" applyFont="1" applyFill="1" applyBorder="1" applyAlignment="1" applyProtection="1">
      <alignment horizontal="right"/>
      <protection/>
    </xf>
    <xf numFmtId="4" fontId="12" fillId="0" borderId="24" xfId="0" applyNumberFormat="1" applyFont="1" applyFill="1" applyBorder="1" applyAlignment="1" applyProtection="1">
      <alignment horizontal="right"/>
      <protection/>
    </xf>
    <xf numFmtId="4" fontId="12" fillId="0" borderId="4" xfId="22" applyNumberFormat="1" applyFont="1" applyFill="1" applyBorder="1" applyProtection="1">
      <alignment/>
      <protection/>
    </xf>
    <xf numFmtId="4" fontId="12" fillId="0" borderId="22" xfId="0" applyNumberFormat="1" applyFont="1" applyFill="1" applyBorder="1" applyAlignment="1" applyProtection="1">
      <alignment/>
      <protection/>
    </xf>
    <xf numFmtId="4" fontId="12" fillId="0" borderId="30" xfId="0" applyNumberFormat="1" applyFont="1" applyFill="1" applyBorder="1" applyAlignment="1" applyProtection="1">
      <alignment/>
      <protection/>
    </xf>
    <xf numFmtId="4" fontId="12" fillId="0" borderId="5" xfId="0" applyNumberFormat="1" applyFont="1" applyFill="1" applyBorder="1" applyAlignment="1" applyProtection="1">
      <alignment/>
      <protection/>
    </xf>
    <xf numFmtId="4" fontId="12" fillId="0" borderId="24" xfId="0" applyNumberFormat="1" applyFont="1" applyFill="1" applyBorder="1" applyAlignment="1" applyProtection="1">
      <alignment/>
      <protection/>
    </xf>
    <xf numFmtId="4" fontId="12" fillId="0" borderId="27" xfId="0" applyNumberFormat="1" applyFont="1" applyFill="1" applyBorder="1" applyAlignment="1" applyProtection="1">
      <alignment/>
      <protection/>
    </xf>
    <xf numFmtId="4" fontId="10" fillId="0" borderId="4" xfId="22" applyNumberFormat="1" applyFont="1" applyFill="1" applyBorder="1" applyProtection="1">
      <alignment/>
      <protection/>
    </xf>
    <xf numFmtId="4" fontId="12" fillId="0" borderId="23" xfId="0" applyNumberFormat="1" applyFont="1" applyFill="1" applyBorder="1" applyAlignment="1" applyProtection="1">
      <alignment/>
      <protection/>
    </xf>
    <xf numFmtId="4" fontId="12" fillId="0" borderId="27" xfId="0" applyNumberFormat="1" applyFont="1" applyFill="1" applyBorder="1" applyAlignment="1" applyProtection="1">
      <alignment/>
      <protection/>
    </xf>
    <xf numFmtId="4" fontId="12" fillId="0" borderId="31" xfId="0" applyNumberFormat="1" applyFont="1" applyFill="1" applyBorder="1" applyAlignment="1" applyProtection="1">
      <alignment/>
      <protection/>
    </xf>
    <xf numFmtId="4" fontId="12" fillId="0" borderId="24" xfId="0" applyNumberFormat="1" applyFont="1" applyFill="1" applyBorder="1" applyAlignment="1" applyProtection="1">
      <alignment/>
      <protection/>
    </xf>
    <xf numFmtId="4" fontId="12" fillId="0" borderId="23" xfId="0" applyNumberFormat="1" applyFont="1" applyFill="1" applyBorder="1" applyAlignment="1" applyProtection="1">
      <alignment horizontal="right"/>
      <protection/>
    </xf>
    <xf numFmtId="4" fontId="12" fillId="0" borderId="28" xfId="0" applyNumberFormat="1" applyFont="1" applyFill="1" applyBorder="1" applyAlignment="1" applyProtection="1">
      <alignment horizontal="right"/>
      <protection/>
    </xf>
    <xf numFmtId="4" fontId="12" fillId="0" borderId="31" xfId="0" applyNumberFormat="1" applyFont="1" applyFill="1" applyBorder="1" applyAlignment="1" applyProtection="1">
      <alignment horizontal="right"/>
      <protection/>
    </xf>
    <xf numFmtId="4" fontId="12" fillId="0" borderId="24" xfId="0" applyNumberFormat="1" applyFont="1" applyFill="1" applyBorder="1" applyAlignment="1" applyProtection="1">
      <alignment horizontal="right"/>
      <protection/>
    </xf>
    <xf numFmtId="4" fontId="12" fillId="0" borderId="27" xfId="0" applyNumberFormat="1" applyFont="1" applyFill="1" applyBorder="1" applyAlignment="1" applyProtection="1">
      <alignment horizontal="right"/>
      <protection/>
    </xf>
    <xf numFmtId="4" fontId="12" fillId="0" borderId="32" xfId="0" applyNumberFormat="1" applyFont="1" applyFill="1" applyBorder="1" applyAlignment="1" applyProtection="1">
      <alignment/>
      <protection/>
    </xf>
    <xf numFmtId="4" fontId="12" fillId="0" borderId="33" xfId="0" applyNumberFormat="1" applyFont="1" applyFill="1" applyBorder="1" applyAlignment="1" applyProtection="1">
      <alignment/>
      <protection/>
    </xf>
    <xf numFmtId="4" fontId="12" fillId="0" borderId="34" xfId="0" applyNumberFormat="1" applyFont="1" applyFill="1" applyBorder="1" applyAlignment="1" applyProtection="1">
      <alignment/>
      <protection/>
    </xf>
    <xf numFmtId="4" fontId="12" fillId="0" borderId="35" xfId="0" applyNumberFormat="1" applyFont="1" applyFill="1" applyBorder="1" applyAlignment="1" applyProtection="1">
      <alignment/>
      <protection/>
    </xf>
    <xf numFmtId="4" fontId="12" fillId="0" borderId="36" xfId="0" applyNumberFormat="1" applyFont="1" applyFill="1" applyBorder="1" applyAlignment="1" applyProtection="1">
      <alignment/>
      <protection/>
    </xf>
    <xf numFmtId="4" fontId="12" fillId="0" borderId="37" xfId="0" applyNumberFormat="1" applyFont="1" applyFill="1" applyBorder="1" applyAlignment="1" applyProtection="1">
      <alignment/>
      <protection/>
    </xf>
    <xf numFmtId="4" fontId="12" fillId="0" borderId="38" xfId="0" applyNumberFormat="1" applyFont="1" applyFill="1" applyBorder="1" applyAlignment="1" applyProtection="1">
      <alignment/>
      <protection/>
    </xf>
    <xf numFmtId="4" fontId="12" fillId="0" borderId="39" xfId="0" applyNumberFormat="1" applyFont="1" applyFill="1" applyBorder="1" applyAlignment="1" applyProtection="1">
      <alignment/>
      <protection/>
    </xf>
    <xf numFmtId="4" fontId="12" fillId="0" borderId="40" xfId="0" applyNumberFormat="1" applyFont="1" applyFill="1" applyBorder="1" applyAlignment="1" applyProtection="1">
      <alignment/>
      <protection/>
    </xf>
    <xf numFmtId="4" fontId="12" fillId="0" borderId="41" xfId="0" applyNumberFormat="1" applyFont="1" applyFill="1" applyBorder="1" applyAlignment="1" applyProtection="1">
      <alignment/>
      <protection/>
    </xf>
    <xf numFmtId="4" fontId="10" fillId="0" borderId="9" xfId="22" applyNumberFormat="1" applyFont="1" applyFill="1" applyBorder="1" applyProtection="1">
      <alignment/>
      <protection/>
    </xf>
    <xf numFmtId="4" fontId="10" fillId="0" borderId="42" xfId="0" applyNumberFormat="1" applyFont="1" applyFill="1" applyBorder="1" applyAlignment="1" applyProtection="1">
      <alignment/>
      <protection/>
    </xf>
    <xf numFmtId="4" fontId="12" fillId="0" borderId="43" xfId="0" applyNumberFormat="1" applyFont="1" applyFill="1" applyBorder="1" applyAlignment="1" applyProtection="1">
      <alignment/>
      <protection/>
    </xf>
    <xf numFmtId="4" fontId="12" fillId="0" borderId="44" xfId="0" applyNumberFormat="1" applyFont="1" applyFill="1" applyBorder="1" applyAlignment="1" applyProtection="1">
      <alignment/>
      <protection/>
    </xf>
    <xf numFmtId="4" fontId="12" fillId="0" borderId="45" xfId="0" applyNumberFormat="1" applyFont="1" applyFill="1" applyBorder="1" applyAlignment="1" applyProtection="1">
      <alignment/>
      <protection/>
    </xf>
    <xf numFmtId="4" fontId="12" fillId="0" borderId="46" xfId="0" applyNumberFormat="1" applyFont="1" applyFill="1" applyBorder="1" applyAlignment="1" applyProtection="1">
      <alignment/>
      <protection/>
    </xf>
    <xf numFmtId="4" fontId="12" fillId="0" borderId="47" xfId="0" applyNumberFormat="1" applyFont="1" applyFill="1" applyBorder="1" applyAlignment="1" applyProtection="1">
      <alignment/>
      <protection/>
    </xf>
    <xf numFmtId="4" fontId="12" fillId="0" borderId="48" xfId="0" applyNumberFormat="1" applyFont="1" applyFill="1" applyBorder="1" applyAlignment="1" applyProtection="1">
      <alignment/>
      <protection/>
    </xf>
    <xf numFmtId="4" fontId="12" fillId="0" borderId="49" xfId="0" applyNumberFormat="1" applyFont="1" applyFill="1" applyBorder="1" applyAlignment="1" applyProtection="1">
      <alignment/>
      <protection/>
    </xf>
    <xf numFmtId="3" fontId="10" fillId="0" borderId="4" xfId="22" applyNumberFormat="1" applyFont="1" applyFill="1" applyBorder="1" applyProtection="1">
      <alignment/>
      <protection/>
    </xf>
    <xf numFmtId="4" fontId="12" fillId="0" borderId="34" xfId="0" applyNumberFormat="1" applyFont="1" applyFill="1" applyBorder="1" applyAlignment="1" applyProtection="1">
      <alignment/>
      <protection/>
    </xf>
    <xf numFmtId="4" fontId="12" fillId="0" borderId="50" xfId="0" applyNumberFormat="1" applyFont="1" applyFill="1" applyBorder="1" applyAlignment="1" applyProtection="1">
      <alignment/>
      <protection/>
    </xf>
    <xf numFmtId="4" fontId="12" fillId="0" borderId="31" xfId="0" applyNumberFormat="1" applyFont="1" applyFill="1" applyBorder="1" applyAlignment="1" applyProtection="1">
      <alignment/>
      <protection/>
    </xf>
    <xf numFmtId="4" fontId="12" fillId="0" borderId="51" xfId="0" applyNumberFormat="1" applyFont="1" applyFill="1" applyBorder="1" applyAlignment="1" applyProtection="1">
      <alignment/>
      <protection/>
    </xf>
    <xf numFmtId="4" fontId="12" fillId="0" borderId="34" xfId="0" applyNumberFormat="1" applyFont="1" applyFill="1" applyBorder="1" applyAlignment="1" applyProtection="1">
      <alignment horizontal="right"/>
      <protection/>
    </xf>
    <xf numFmtId="4" fontId="12" fillId="0" borderId="51" xfId="0" applyNumberFormat="1" applyFont="1" applyFill="1" applyBorder="1" applyAlignment="1">
      <alignment horizontal="right"/>
    </xf>
    <xf numFmtId="4" fontId="12" fillId="0" borderId="23" xfId="0" applyNumberFormat="1" applyFont="1" applyFill="1" applyBorder="1" applyAlignment="1" applyProtection="1">
      <alignment/>
      <protection/>
    </xf>
    <xf numFmtId="4" fontId="12" fillId="0" borderId="23" xfId="0" applyNumberFormat="1" applyFont="1" applyFill="1" applyBorder="1" applyAlignment="1" applyProtection="1">
      <alignment horizontal="right"/>
      <protection/>
    </xf>
    <xf numFmtId="4" fontId="12" fillId="0" borderId="52" xfId="0" applyNumberFormat="1" applyFont="1" applyFill="1" applyBorder="1" applyAlignment="1" applyProtection="1">
      <alignment horizontal="right"/>
      <protection/>
    </xf>
    <xf numFmtId="4" fontId="10" fillId="0" borderId="14" xfId="22" applyNumberFormat="1" applyFont="1" applyFill="1" applyBorder="1" applyProtection="1">
      <alignment/>
      <protection/>
    </xf>
    <xf numFmtId="4" fontId="10" fillId="0" borderId="53" xfId="0" applyNumberFormat="1" applyFont="1" applyFill="1" applyBorder="1" applyAlignment="1" applyProtection="1">
      <alignment horizontal="right"/>
      <protection/>
    </xf>
    <xf numFmtId="4" fontId="10" fillId="0" borderId="54" xfId="0" applyNumberFormat="1" applyFont="1" applyFill="1" applyBorder="1" applyAlignment="1" applyProtection="1">
      <alignment horizontal="right"/>
      <protection/>
    </xf>
    <xf numFmtId="4" fontId="10" fillId="0" borderId="55" xfId="0" applyNumberFormat="1" applyFont="1" applyFill="1" applyBorder="1" applyAlignment="1" applyProtection="1">
      <alignment horizontal="right"/>
      <protection/>
    </xf>
    <xf numFmtId="4" fontId="10" fillId="0" borderId="56" xfId="0" applyNumberFormat="1" applyFont="1" applyFill="1" applyBorder="1" applyAlignment="1" applyProtection="1">
      <alignment horizontal="right"/>
      <protection/>
    </xf>
    <xf numFmtId="4" fontId="10" fillId="0" borderId="15" xfId="0" applyNumberFormat="1" applyFont="1" applyFill="1" applyBorder="1" applyAlignment="1" applyProtection="1">
      <alignment horizontal="right"/>
      <protection/>
    </xf>
    <xf numFmtId="4" fontId="10" fillId="0" borderId="57" xfId="0" applyNumberFormat="1" applyFont="1" applyFill="1" applyBorder="1" applyAlignment="1" applyProtection="1">
      <alignment/>
      <protection/>
    </xf>
    <xf numFmtId="4" fontId="10" fillId="0" borderId="54" xfId="0" applyNumberFormat="1" applyFont="1" applyFill="1" applyBorder="1" applyAlignment="1" applyProtection="1">
      <alignment horizontal="center"/>
      <protection/>
    </xf>
    <xf numFmtId="4" fontId="10" fillId="0" borderId="27" xfId="0" applyNumberFormat="1" applyFont="1" applyFill="1" applyBorder="1" applyAlignment="1" applyProtection="1">
      <alignment horizontal="center"/>
      <protection/>
    </xf>
    <xf numFmtId="4" fontId="10" fillId="0" borderId="58" xfId="0" applyNumberFormat="1" applyFont="1" applyFill="1" applyBorder="1" applyAlignment="1" applyProtection="1">
      <alignment horizontal="right"/>
      <protection/>
    </xf>
    <xf numFmtId="4" fontId="10" fillId="0" borderId="57" xfId="0" applyNumberFormat="1" applyFont="1" applyFill="1" applyBorder="1" applyAlignment="1">
      <alignment horizontal="right"/>
    </xf>
    <xf numFmtId="4" fontId="10" fillId="0" borderId="5" xfId="22" applyNumberFormat="1" applyFont="1" applyFill="1" applyBorder="1" applyAlignment="1" applyProtection="1">
      <alignment horizontal="right"/>
      <protection/>
    </xf>
    <xf numFmtId="4" fontId="12" fillId="0" borderId="50" xfId="0" applyNumberFormat="1" applyFont="1" applyFill="1" applyBorder="1" applyAlignment="1" applyProtection="1">
      <alignment horizontal="right"/>
      <protection/>
    </xf>
    <xf numFmtId="4" fontId="12" fillId="0" borderId="31" xfId="0" applyNumberFormat="1" applyFont="1" applyFill="1" applyBorder="1" applyAlignment="1" applyProtection="1">
      <alignment horizontal="right"/>
      <protection/>
    </xf>
    <xf numFmtId="4" fontId="12" fillId="0" borderId="55" xfId="0" applyNumberFormat="1" applyFont="1" applyFill="1" applyBorder="1" applyAlignment="1" applyProtection="1">
      <alignment horizontal="right"/>
      <protection/>
    </xf>
    <xf numFmtId="4" fontId="12" fillId="0" borderId="56" xfId="0" applyNumberFormat="1" applyFont="1" applyFill="1" applyBorder="1" applyAlignment="1" applyProtection="1">
      <alignment horizontal="right"/>
      <protection/>
    </xf>
    <xf numFmtId="4" fontId="12" fillId="0" borderId="53" xfId="0" applyNumberFormat="1" applyFont="1" applyFill="1" applyBorder="1" applyAlignment="1" applyProtection="1">
      <alignment horizontal="right"/>
      <protection/>
    </xf>
    <xf numFmtId="4" fontId="12" fillId="0" borderId="58" xfId="0" applyNumberFormat="1" applyFont="1" applyFill="1" applyBorder="1" applyAlignment="1" applyProtection="1">
      <alignment horizontal="right"/>
      <protection/>
    </xf>
    <xf numFmtId="4" fontId="12" fillId="0" borderId="28" xfId="0" applyNumberFormat="1" applyFont="1" applyFill="1" applyBorder="1" applyAlignment="1" applyProtection="1">
      <alignment horizontal="right"/>
      <protection/>
    </xf>
    <xf numFmtId="4" fontId="12" fillId="0" borderId="57" xfId="0" applyNumberFormat="1" applyFont="1" applyFill="1" applyBorder="1" applyAlignment="1" applyProtection="1">
      <alignment horizontal="right"/>
      <protection/>
    </xf>
    <xf numFmtId="4" fontId="10" fillId="0" borderId="14" xfId="21" applyNumberFormat="1" applyFont="1" applyFill="1" applyBorder="1" applyProtection="1">
      <alignment/>
      <protection/>
    </xf>
    <xf numFmtId="4" fontId="12" fillId="0" borderId="17" xfId="21" applyNumberFormat="1" applyFont="1" applyFill="1" applyBorder="1" applyAlignment="1" applyProtection="1">
      <alignment horizontal="right"/>
      <protection/>
    </xf>
    <xf numFmtId="4" fontId="12" fillId="0" borderId="59" xfId="21" applyNumberFormat="1" applyFont="1" applyFill="1" applyBorder="1" applyAlignment="1" applyProtection="1">
      <alignment horizontal="right"/>
      <protection/>
    </xf>
    <xf numFmtId="4" fontId="12" fillId="0" borderId="60" xfId="21" applyNumberFormat="1" applyFont="1" applyFill="1" applyBorder="1" applyAlignment="1" applyProtection="1">
      <alignment horizontal="right"/>
      <protection/>
    </xf>
    <xf numFmtId="4" fontId="12" fillId="0" borderId="36" xfId="21" applyNumberFormat="1" applyFont="1" applyFill="1" applyBorder="1" applyAlignment="1" applyProtection="1">
      <alignment horizontal="right"/>
      <protection/>
    </xf>
    <xf numFmtId="4" fontId="12" fillId="0" borderId="37" xfId="21" applyNumberFormat="1" applyFont="1" applyFill="1" applyBorder="1" applyAlignment="1" applyProtection="1">
      <alignment horizontal="right"/>
      <protection/>
    </xf>
    <xf numFmtId="4" fontId="12" fillId="0" borderId="39" xfId="21" applyNumberFormat="1" applyFont="1" applyFill="1" applyBorder="1" applyProtection="1">
      <alignment/>
      <protection/>
    </xf>
    <xf numFmtId="4" fontId="12" fillId="0" borderId="21" xfId="21" applyNumberFormat="1" applyFont="1" applyFill="1" applyBorder="1" applyAlignment="1" applyProtection="1">
      <alignment horizontal="right"/>
      <protection/>
    </xf>
    <xf numFmtId="4" fontId="12" fillId="0" borderId="59" xfId="21" applyNumberFormat="1" applyFont="1" applyFill="1" applyBorder="1" applyAlignment="1" applyProtection="1">
      <alignment horizontal="center"/>
      <protection/>
    </xf>
    <xf numFmtId="4" fontId="12" fillId="0" borderId="61" xfId="21" applyNumberFormat="1" applyFont="1" applyFill="1" applyBorder="1" applyAlignment="1" applyProtection="1">
      <alignment horizontal="right"/>
      <protection/>
    </xf>
    <xf numFmtId="4" fontId="12" fillId="0" borderId="61" xfId="21" applyNumberFormat="1" applyFont="1" applyFill="1" applyBorder="1" applyAlignment="1" applyProtection="1">
      <alignment horizontal="center"/>
      <protection/>
    </xf>
    <xf numFmtId="0" fontId="6" fillId="0" borderId="61" xfId="21" applyFont="1" applyFill="1" applyBorder="1">
      <alignment/>
      <protection/>
    </xf>
    <xf numFmtId="4" fontId="12" fillId="0" borderId="39" xfId="21" applyNumberFormat="1" applyFont="1" applyFill="1" applyBorder="1" applyAlignment="1" applyProtection="1">
      <alignment horizontal="right"/>
      <protection/>
    </xf>
    <xf numFmtId="4" fontId="12" fillId="0" borderId="39" xfId="21" applyNumberFormat="1" applyFont="1" applyFill="1" applyBorder="1" applyAlignment="1">
      <alignment horizontal="right"/>
      <protection/>
    </xf>
    <xf numFmtId="4" fontId="10" fillId="0" borderId="62" xfId="0" applyNumberFormat="1" applyFont="1" applyFill="1" applyBorder="1" applyAlignment="1" applyProtection="1">
      <alignment/>
      <protection/>
    </xf>
    <xf numFmtId="4" fontId="10" fillId="0" borderId="19" xfId="0" applyNumberFormat="1" applyFont="1" applyFill="1" applyBorder="1" applyAlignment="1" applyProtection="1">
      <alignment/>
      <protection/>
    </xf>
    <xf numFmtId="4" fontId="10" fillId="0" borderId="44" xfId="0" applyNumberFormat="1" applyFont="1" applyFill="1" applyBorder="1" applyAlignment="1" applyProtection="1">
      <alignment/>
      <protection/>
    </xf>
    <xf numFmtId="4" fontId="10" fillId="0" borderId="63" xfId="0" applyNumberFormat="1" applyFont="1" applyFill="1" applyBorder="1" applyAlignment="1" applyProtection="1">
      <alignment/>
      <protection/>
    </xf>
    <xf numFmtId="4" fontId="10" fillId="0" borderId="43" xfId="0" applyNumberFormat="1" applyFont="1" applyFill="1" applyBorder="1" applyAlignment="1" applyProtection="1">
      <alignment/>
      <protection/>
    </xf>
    <xf numFmtId="4" fontId="10" fillId="0" borderId="46" xfId="0" applyNumberFormat="1" applyFont="1" applyFill="1" applyBorder="1" applyAlignment="1" applyProtection="1">
      <alignment/>
      <protection/>
    </xf>
    <xf numFmtId="4" fontId="10" fillId="0" borderId="49" xfId="0" applyNumberFormat="1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4" fontId="10" fillId="0" borderId="4" xfId="21" applyNumberFormat="1" applyFont="1" applyFill="1" applyBorder="1" applyAlignment="1" applyProtection="1">
      <alignment horizontal="right"/>
      <protection/>
    </xf>
    <xf numFmtId="4" fontId="10" fillId="0" borderId="64" xfId="0" applyNumberFormat="1" applyFont="1" applyFill="1" applyBorder="1" applyAlignment="1" applyProtection="1">
      <alignment/>
      <protection/>
    </xf>
    <xf numFmtId="4" fontId="10" fillId="0" borderId="65" xfId="21" applyNumberFormat="1" applyFont="1" applyFill="1" applyBorder="1" applyAlignment="1" applyProtection="1">
      <alignment horizontal="right"/>
      <protection/>
    </xf>
    <xf numFmtId="4" fontId="10" fillId="0" borderId="50" xfId="21" applyNumberFormat="1" applyFont="1" applyFill="1" applyBorder="1" applyAlignment="1" applyProtection="1">
      <alignment horizontal="right"/>
      <protection/>
    </xf>
    <xf numFmtId="4" fontId="10" fillId="0" borderId="31" xfId="21" applyNumberFormat="1" applyFont="1" applyFill="1" applyBorder="1" applyAlignment="1" applyProtection="1">
      <alignment horizontal="right"/>
      <protection/>
    </xf>
    <xf numFmtId="4" fontId="10" fillId="0" borderId="66" xfId="21" applyNumberFormat="1" applyFont="1" applyFill="1" applyBorder="1" applyAlignment="1" applyProtection="1">
      <alignment horizontal="right"/>
      <protection/>
    </xf>
    <xf numFmtId="4" fontId="10" fillId="0" borderId="34" xfId="21" applyNumberFormat="1" applyFont="1" applyFill="1" applyBorder="1" applyAlignment="1" applyProtection="1">
      <alignment horizontal="right"/>
      <protection/>
    </xf>
    <xf numFmtId="4" fontId="10" fillId="0" borderId="51" xfId="21" applyNumberFormat="1" applyFont="1" applyFill="1" applyBorder="1" applyAlignment="1" applyProtection="1">
      <alignment horizontal="right"/>
      <protection/>
    </xf>
    <xf numFmtId="4" fontId="10" fillId="0" borderId="67" xfId="21" applyNumberFormat="1" applyFont="1" applyFill="1" applyBorder="1" applyAlignment="1" applyProtection="1">
      <alignment horizontal="right"/>
      <protection/>
    </xf>
    <xf numFmtId="4" fontId="10" fillId="0" borderId="68" xfId="21" applyNumberFormat="1" applyFont="1" applyFill="1" applyBorder="1" applyAlignment="1" applyProtection="1">
      <alignment horizontal="right"/>
      <protection/>
    </xf>
    <xf numFmtId="4" fontId="12" fillId="0" borderId="4" xfId="21" applyNumberFormat="1" applyFont="1" applyFill="1" applyBorder="1" applyAlignment="1" applyProtection="1">
      <alignment horizontal="right"/>
      <protection/>
    </xf>
    <xf numFmtId="4" fontId="12" fillId="0" borderId="69" xfId="21" applyNumberFormat="1" applyFont="1" applyFill="1" applyBorder="1" applyProtection="1">
      <alignment/>
      <protection/>
    </xf>
    <xf numFmtId="4" fontId="12" fillId="0" borderId="65" xfId="21" applyNumberFormat="1" applyFont="1" applyFill="1" applyBorder="1" applyAlignment="1" applyProtection="1">
      <alignment horizontal="right"/>
      <protection/>
    </xf>
    <xf numFmtId="4" fontId="12" fillId="0" borderId="50" xfId="21" applyNumberFormat="1" applyFont="1" applyFill="1" applyBorder="1" applyAlignment="1" applyProtection="1">
      <alignment horizontal="right"/>
      <protection/>
    </xf>
    <xf numFmtId="4" fontId="12" fillId="0" borderId="34" xfId="21" applyNumberFormat="1" applyFont="1" applyFill="1" applyBorder="1" applyAlignment="1" applyProtection="1">
      <alignment horizontal="right"/>
      <protection/>
    </xf>
    <xf numFmtId="4" fontId="12" fillId="0" borderId="70" xfId="21" applyNumberFormat="1" applyFont="1" applyFill="1" applyBorder="1" applyAlignment="1" applyProtection="1">
      <alignment horizontal="right"/>
      <protection/>
    </xf>
    <xf numFmtId="4" fontId="12" fillId="0" borderId="51" xfId="21" applyNumberFormat="1" applyFont="1" applyFill="1" applyBorder="1" applyAlignment="1" applyProtection="1">
      <alignment horizontal="right"/>
      <protection/>
    </xf>
    <xf numFmtId="4" fontId="12" fillId="0" borderId="67" xfId="21" applyNumberFormat="1" applyFont="1" applyFill="1" applyBorder="1" applyAlignment="1" applyProtection="1">
      <alignment horizontal="right"/>
      <protection/>
    </xf>
    <xf numFmtId="4" fontId="10" fillId="0" borderId="13" xfId="21" applyNumberFormat="1" applyFont="1" applyFill="1" applyBorder="1" applyProtection="1">
      <alignment/>
      <protection/>
    </xf>
    <xf numFmtId="4" fontId="10" fillId="0" borderId="16" xfId="21" applyNumberFormat="1" applyFont="1" applyFill="1" applyBorder="1" applyAlignment="1" applyProtection="1">
      <alignment horizontal="right"/>
      <protection/>
    </xf>
    <xf numFmtId="4" fontId="10" fillId="0" borderId="17" xfId="21" applyNumberFormat="1" applyFont="1" applyFill="1" applyBorder="1" applyAlignment="1" applyProtection="1">
      <alignment horizontal="right"/>
      <protection/>
    </xf>
    <xf numFmtId="4" fontId="10" fillId="0" borderId="59" xfId="21" applyNumberFormat="1" applyFont="1" applyFill="1" applyBorder="1" applyAlignment="1" applyProtection="1">
      <alignment horizontal="right"/>
      <protection/>
    </xf>
    <xf numFmtId="4" fontId="10" fillId="0" borderId="61" xfId="21" applyNumberFormat="1" applyFont="1" applyFill="1" applyBorder="1" applyAlignment="1" applyProtection="1">
      <alignment horizontal="right"/>
      <protection/>
    </xf>
    <xf numFmtId="4" fontId="10" fillId="0" borderId="71" xfId="21" applyNumberFormat="1" applyFont="1" applyFill="1" applyBorder="1" applyAlignment="1" applyProtection="1">
      <alignment horizontal="right"/>
      <protection/>
    </xf>
    <xf numFmtId="4" fontId="6" fillId="0" borderId="0" xfId="22" applyNumberFormat="1" applyFont="1" applyFill="1">
      <alignment/>
      <protection/>
    </xf>
    <xf numFmtId="0" fontId="8" fillId="0" borderId="72" xfId="22" applyFont="1" applyFill="1" applyBorder="1" applyAlignment="1" applyProtection="1">
      <alignment horizontal="center" vertical="center" wrapText="1"/>
      <protection/>
    </xf>
    <xf numFmtId="0" fontId="8" fillId="0" borderId="73" xfId="22" applyFont="1" applyFill="1" applyBorder="1" applyAlignment="1" applyProtection="1">
      <alignment horizontal="center" vertical="center" wrapText="1"/>
      <protection/>
    </xf>
    <xf numFmtId="0" fontId="8" fillId="0" borderId="74" xfId="22" applyFont="1" applyFill="1" applyBorder="1" applyAlignment="1" applyProtection="1">
      <alignment horizontal="center" vertical="center" wrapText="1"/>
      <protection/>
    </xf>
    <xf numFmtId="0" fontId="8" fillId="0" borderId="1" xfId="22" applyFont="1" applyFill="1" applyBorder="1" applyAlignment="1" applyProtection="1">
      <alignment horizontal="center" vertical="center" wrapText="1"/>
      <protection/>
    </xf>
    <xf numFmtId="0" fontId="8" fillId="0" borderId="2" xfId="22" applyFont="1" applyFill="1" applyBorder="1" applyAlignment="1" applyProtection="1">
      <alignment horizontal="center" vertical="center" wrapText="1"/>
      <protection/>
    </xf>
    <xf numFmtId="0" fontId="8" fillId="0" borderId="3" xfId="22" applyFont="1" applyFill="1" applyBorder="1" applyAlignment="1" applyProtection="1">
      <alignment horizontal="center" vertical="center" wrapText="1"/>
      <protection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 applyProtection="1">
      <alignment horizontal="center" vertical="center" wrapText="1"/>
      <protection/>
    </xf>
    <xf numFmtId="0" fontId="8" fillId="0" borderId="76" xfId="0" applyFont="1" applyFill="1" applyBorder="1" applyAlignment="1" applyProtection="1">
      <alignment horizontal="center" vertical="center" wrapText="1"/>
      <protection/>
    </xf>
    <xf numFmtId="0" fontId="8" fillId="0" borderId="77" xfId="0" applyFont="1" applyFill="1" applyBorder="1" applyAlignment="1" applyProtection="1">
      <alignment horizontal="center" vertical="center" wrapText="1"/>
      <protection/>
    </xf>
    <xf numFmtId="0" fontId="8" fillId="0" borderId="78" xfId="0" applyFont="1" applyFill="1" applyBorder="1" applyAlignment="1" applyProtection="1">
      <alignment horizontal="center" vertical="center" wrapText="1"/>
      <protection/>
    </xf>
    <xf numFmtId="0" fontId="8" fillId="0" borderId="79" xfId="0" applyFont="1" applyFill="1" applyBorder="1" applyAlignment="1" applyProtection="1">
      <alignment horizontal="center" vertical="center" wrapText="1"/>
      <protection/>
    </xf>
    <xf numFmtId="0" fontId="8" fillId="0" borderId="80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8" fillId="0" borderId="8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FV 06 hlavní soubor" xfId="21"/>
    <cellStyle name="normální_FV 07 hlavní soubor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68;\FV2009-hlavn&#237;%20soub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státní ÚZ "/>
      <sheetName val="3 krajské ÚZ"/>
      <sheetName val="4 vnitřní ÚZ"/>
      <sheetName val="5 a FBV transf"/>
      <sheetName val="5 a FBV transf zaokr."/>
      <sheetName val="5 a FBV půjčky"/>
      <sheetName val="FBV půjčky zaokr"/>
      <sheetName val="5 b FRB"/>
      <sheetName val="5 b Ostatní půjčky"/>
      <sheetName val="Tab.č. 6a)"/>
      <sheetName val="Tab.č. 6a)zaokr."/>
      <sheetName val="Tab.č. 6b)"/>
      <sheetName val="Tab.č. 6b) zaokr."/>
      <sheetName val="Tab.č. 6c)"/>
      <sheetName val="Tab.č. 6c) zaokr."/>
      <sheetName val="6 d Ostatní-neinv."/>
      <sheetName val="6 d Ostatní-neinv. zaokr."/>
      <sheetName val="Tab.č.7 SOR"/>
      <sheetName val="Střed"/>
      <sheetName val="Bohun"/>
      <sheetName val="Starý Lísk"/>
      <sheetName val="Nový Lísk"/>
      <sheetName val="Kohout"/>
      <sheetName val="Boso"/>
      <sheetName val="Žabov"/>
      <sheetName val="Bystr"/>
      <sheetName val="Kníničky"/>
      <sheetName val="Komín"/>
      <sheetName val="Jundrov"/>
      <sheetName val="Žebě"/>
      <sheetName val="Sever"/>
      <sheetName val="Malom"/>
      <sheetName val="Židen"/>
      <sheetName val="Černo"/>
      <sheetName val="Jih"/>
      <sheetName val="Vinoh"/>
      <sheetName val="Líšeň"/>
      <sheetName val="Slatin"/>
      <sheetName val="Tuřa"/>
      <sheetName val="Chrl"/>
      <sheetName val="Královo"/>
      <sheetName val="Medlán"/>
      <sheetName val="Řečkov"/>
      <sheetName val="Ivanov"/>
      <sheetName val="Jehn"/>
      <sheetName val="Ořeš"/>
      <sheetName val="Útě"/>
      <sheetName val="Fondy"/>
      <sheetName val="Tabulka 1b"/>
      <sheetName val="Tabulka 1b zaokr."/>
      <sheetName val="Příloha 1b)"/>
      <sheetName val="8xxx"/>
      <sheetName val="Úhrn zdroje"/>
      <sheetName val="Úhrn potřeby"/>
      <sheetName val="1a zdroje,potřeby"/>
      <sheetName val="1a Vypořádání "/>
      <sheetName val="Přehled o FV "/>
      <sheetName val="Přehled o FV  zaokr."/>
      <sheetName val="K využití v r. 2010"/>
      <sheetName val="ponecháno k využití "/>
      <sheetName val="ponecháno k využití zaok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9">
    <tabColor indexed="42"/>
  </sheetPr>
  <dimension ref="A1:AH31"/>
  <sheetViews>
    <sheetView showZeros="0" tabSelected="1" zoomScale="75" zoomScaleNormal="75" zoomScaleSheetLayoutView="55" workbookViewId="0" topLeftCell="A1">
      <pane xSplit="2" ySplit="5" topLeftCell="C6" activePane="bottomRight" state="frozen"/>
      <selection pane="topLeft" activeCell="U12" sqref="U12"/>
      <selection pane="topRight" activeCell="U12" sqref="U12"/>
      <selection pane="bottomLeft" activeCell="U12" sqref="U12"/>
      <selection pane="bottomRight" activeCell="D13" sqref="D13"/>
    </sheetView>
  </sheetViews>
  <sheetFormatPr defaultColWidth="8.796875" defaultRowHeight="15"/>
  <cols>
    <col min="1" max="1" width="6" style="2" customWidth="1"/>
    <col min="2" max="2" width="59" style="2" customWidth="1"/>
    <col min="3" max="3" width="19.8984375" style="65" customWidth="1"/>
    <col min="4" max="4" width="20.09765625" style="65" customWidth="1"/>
    <col min="5" max="5" width="20.19921875" style="2" customWidth="1"/>
    <col min="6" max="6" width="18.19921875" style="2" customWidth="1"/>
    <col min="7" max="7" width="16.296875" style="2" customWidth="1"/>
    <col min="8" max="8" width="15.69921875" style="2" customWidth="1"/>
    <col min="9" max="9" width="18" style="2" customWidth="1"/>
    <col min="10" max="10" width="17.09765625" style="2" customWidth="1"/>
    <col min="11" max="17" width="16" style="2" customWidth="1"/>
    <col min="18" max="18" width="17" style="2" customWidth="1"/>
    <col min="19" max="19" width="16" style="2" customWidth="1"/>
    <col min="20" max="20" width="16.796875" style="2" customWidth="1"/>
    <col min="21" max="23" width="16" style="2" customWidth="1"/>
    <col min="24" max="24" width="17.19921875" style="2" customWidth="1"/>
    <col min="25" max="25" width="19" style="2" customWidth="1"/>
    <col min="26" max="34" width="16" style="2" customWidth="1"/>
    <col min="35" max="16384" width="8.8984375" style="2" customWidth="1"/>
  </cols>
  <sheetData>
    <row r="1" spans="1:34" ht="18.75" thickBot="1">
      <c r="A1" s="1"/>
      <c r="L1" s="55"/>
      <c r="W1" s="55"/>
      <c r="AH1" s="55"/>
    </row>
    <row r="2" spans="1:34" ht="18.75" customHeight="1">
      <c r="A2" s="3"/>
      <c r="B2" s="4"/>
      <c r="C2" s="193" t="s">
        <v>0</v>
      </c>
      <c r="D2" s="190" t="s">
        <v>1</v>
      </c>
      <c r="E2" s="202" t="s">
        <v>2</v>
      </c>
      <c r="F2" s="205" t="s">
        <v>3</v>
      </c>
      <c r="G2" s="199" t="s">
        <v>4</v>
      </c>
      <c r="H2" s="199" t="s">
        <v>5</v>
      </c>
      <c r="I2" s="199" t="s">
        <v>6</v>
      </c>
      <c r="J2" s="196" t="s">
        <v>7</v>
      </c>
      <c r="K2" s="196" t="s">
        <v>8</v>
      </c>
      <c r="L2" s="196" t="s">
        <v>9</v>
      </c>
      <c r="M2" s="196" t="s">
        <v>10</v>
      </c>
      <c r="N2" s="196" t="s">
        <v>11</v>
      </c>
      <c r="O2" s="196" t="s">
        <v>12</v>
      </c>
      <c r="P2" s="196" t="s">
        <v>13</v>
      </c>
      <c r="Q2" s="196" t="s">
        <v>14</v>
      </c>
      <c r="R2" s="196" t="s">
        <v>15</v>
      </c>
      <c r="S2" s="196" t="s">
        <v>16</v>
      </c>
      <c r="T2" s="196" t="s">
        <v>17</v>
      </c>
      <c r="U2" s="196" t="s">
        <v>18</v>
      </c>
      <c r="V2" s="196" t="s">
        <v>19</v>
      </c>
      <c r="W2" s="196" t="s">
        <v>20</v>
      </c>
      <c r="X2" s="211" t="s">
        <v>21</v>
      </c>
      <c r="Y2" s="208" t="s">
        <v>22</v>
      </c>
      <c r="Z2" s="208" t="s">
        <v>23</v>
      </c>
      <c r="AA2" s="208" t="s">
        <v>24</v>
      </c>
      <c r="AB2" s="208" t="s">
        <v>25</v>
      </c>
      <c r="AC2" s="208" t="s">
        <v>26</v>
      </c>
      <c r="AD2" s="208" t="s">
        <v>27</v>
      </c>
      <c r="AE2" s="208" t="s">
        <v>28</v>
      </c>
      <c r="AF2" s="208" t="s">
        <v>29</v>
      </c>
      <c r="AG2" s="208" t="s">
        <v>30</v>
      </c>
      <c r="AH2" s="214" t="s">
        <v>31</v>
      </c>
    </row>
    <row r="3" spans="1:34" ht="18">
      <c r="A3" s="5" t="s">
        <v>32</v>
      </c>
      <c r="B3" s="6" t="s">
        <v>33</v>
      </c>
      <c r="C3" s="194"/>
      <c r="D3" s="191"/>
      <c r="E3" s="203"/>
      <c r="F3" s="206"/>
      <c r="G3" s="200"/>
      <c r="H3" s="200"/>
      <c r="I3" s="200"/>
      <c r="J3" s="197" t="s">
        <v>19</v>
      </c>
      <c r="K3" s="197" t="s">
        <v>19</v>
      </c>
      <c r="L3" s="197" t="s">
        <v>19</v>
      </c>
      <c r="M3" s="197" t="s">
        <v>19</v>
      </c>
      <c r="N3" s="197" t="s">
        <v>19</v>
      </c>
      <c r="O3" s="197" t="s">
        <v>19</v>
      </c>
      <c r="P3" s="197" t="s">
        <v>19</v>
      </c>
      <c r="Q3" s="197" t="s">
        <v>19</v>
      </c>
      <c r="R3" s="197" t="s">
        <v>19</v>
      </c>
      <c r="S3" s="197" t="s">
        <v>19</v>
      </c>
      <c r="T3" s="197" t="s">
        <v>19</v>
      </c>
      <c r="U3" s="197" t="s">
        <v>19</v>
      </c>
      <c r="V3" s="197" t="s">
        <v>19</v>
      </c>
      <c r="W3" s="197"/>
      <c r="X3" s="212" t="s">
        <v>23</v>
      </c>
      <c r="Y3" s="209" t="s">
        <v>23</v>
      </c>
      <c r="Z3" s="209" t="s">
        <v>23</v>
      </c>
      <c r="AA3" s="209" t="s">
        <v>24</v>
      </c>
      <c r="AB3" s="209" t="s">
        <v>34</v>
      </c>
      <c r="AC3" s="209" t="s">
        <v>26</v>
      </c>
      <c r="AD3" s="209" t="s">
        <v>35</v>
      </c>
      <c r="AE3" s="209" t="s">
        <v>28</v>
      </c>
      <c r="AF3" s="209" t="s">
        <v>29</v>
      </c>
      <c r="AG3" s="209" t="s">
        <v>30</v>
      </c>
      <c r="AH3" s="215"/>
    </row>
    <row r="4" spans="1:34" ht="18.75" thickBot="1">
      <c r="A4" s="7"/>
      <c r="B4" s="8"/>
      <c r="C4" s="195"/>
      <c r="D4" s="192"/>
      <c r="E4" s="204"/>
      <c r="F4" s="207"/>
      <c r="G4" s="201"/>
      <c r="H4" s="201"/>
      <c r="I4" s="201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213"/>
      <c r="Y4" s="210"/>
      <c r="Z4" s="210"/>
      <c r="AA4" s="210"/>
      <c r="AB4" s="210" t="s">
        <v>36</v>
      </c>
      <c r="AC4" s="210"/>
      <c r="AD4" s="210" t="s">
        <v>37</v>
      </c>
      <c r="AE4" s="210"/>
      <c r="AF4" s="210"/>
      <c r="AG4" s="210"/>
      <c r="AH4" s="216"/>
    </row>
    <row r="5" spans="1:34" ht="20.25" customHeight="1">
      <c r="A5" s="9"/>
      <c r="B5" s="10"/>
      <c r="C5" s="66"/>
      <c r="D5" s="11"/>
      <c r="E5" s="67"/>
      <c r="F5" s="57"/>
      <c r="G5" s="56"/>
      <c r="H5" s="56"/>
      <c r="I5" s="56"/>
      <c r="J5" s="68"/>
      <c r="K5" s="58"/>
      <c r="L5" s="59"/>
      <c r="M5" s="58"/>
      <c r="N5" s="56"/>
      <c r="O5" s="56"/>
      <c r="P5" s="56"/>
      <c r="Q5" s="56"/>
      <c r="R5" s="56"/>
      <c r="S5" s="69"/>
      <c r="T5" s="58"/>
      <c r="U5" s="58"/>
      <c r="V5" s="56"/>
      <c r="W5" s="56"/>
      <c r="X5" s="56"/>
      <c r="Y5" s="56"/>
      <c r="Z5" s="56"/>
      <c r="AA5" s="56"/>
      <c r="AB5" s="59"/>
      <c r="AC5" s="58"/>
      <c r="AD5" s="58"/>
      <c r="AE5" s="56"/>
      <c r="AF5" s="56"/>
      <c r="AG5" s="56"/>
      <c r="AH5" s="60"/>
    </row>
    <row r="6" spans="1:34" ht="27.75" customHeight="1">
      <c r="A6" s="9"/>
      <c r="B6" s="10" t="s">
        <v>38</v>
      </c>
      <c r="C6" s="66"/>
      <c r="D6" s="11"/>
      <c r="E6" s="61"/>
      <c r="F6" s="57"/>
      <c r="G6" s="56"/>
      <c r="H6" s="56"/>
      <c r="I6" s="56"/>
      <c r="J6" s="70"/>
      <c r="K6" s="58"/>
      <c r="L6" s="59"/>
      <c r="M6" s="58"/>
      <c r="N6" s="56"/>
      <c r="O6" s="56"/>
      <c r="P6" s="56"/>
      <c r="Q6" s="56"/>
      <c r="R6" s="56"/>
      <c r="S6" s="69"/>
      <c r="T6" s="58"/>
      <c r="U6" s="58"/>
      <c r="V6" s="56"/>
      <c r="W6" s="56"/>
      <c r="X6" s="56"/>
      <c r="Y6" s="56"/>
      <c r="Z6" s="56"/>
      <c r="AA6" s="56"/>
      <c r="AB6" s="59"/>
      <c r="AC6" s="58"/>
      <c r="AD6" s="58"/>
      <c r="AE6" s="56"/>
      <c r="AF6" s="56"/>
      <c r="AG6" s="56"/>
      <c r="AH6" s="62"/>
    </row>
    <row r="7" spans="1:34" ht="27.75" customHeight="1">
      <c r="A7" s="12" t="s">
        <v>39</v>
      </c>
      <c r="B7" s="10" t="s">
        <v>40</v>
      </c>
      <c r="C7" s="71">
        <f>SUM(D7:E7)</f>
        <v>-6186231985.36</v>
      </c>
      <c r="D7" s="13">
        <f>D9+D8</f>
        <v>-5832640050.75</v>
      </c>
      <c r="E7" s="14">
        <f>E8+E9</f>
        <v>-353591934.61</v>
      </c>
      <c r="F7" s="72"/>
      <c r="G7" s="72"/>
      <c r="H7" s="72"/>
      <c r="I7" s="73"/>
      <c r="J7" s="74"/>
      <c r="K7" s="75"/>
      <c r="L7" s="14"/>
      <c r="M7" s="72"/>
      <c r="N7" s="72"/>
      <c r="O7" s="72"/>
      <c r="P7" s="72"/>
      <c r="Q7" s="72"/>
      <c r="R7" s="72"/>
      <c r="S7" s="76"/>
      <c r="T7" s="75"/>
      <c r="U7" s="72"/>
      <c r="V7" s="72"/>
      <c r="W7" s="72"/>
      <c r="X7" s="72"/>
      <c r="Y7" s="72"/>
      <c r="Z7" s="72"/>
      <c r="AA7" s="72"/>
      <c r="AB7" s="77"/>
      <c r="AC7" s="75"/>
      <c r="AD7" s="72"/>
      <c r="AE7" s="72"/>
      <c r="AF7" s="72"/>
      <c r="AG7" s="72"/>
      <c r="AH7" s="77"/>
    </row>
    <row r="8" spans="1:34" ht="27.75" customHeight="1">
      <c r="A8" s="9"/>
      <c r="B8" s="15" t="s">
        <v>41</v>
      </c>
      <c r="C8" s="78">
        <f>SUM(D8:E8)</f>
        <v>105375915.78999999</v>
      </c>
      <c r="D8" s="16"/>
      <c r="E8" s="17">
        <f aca="true" t="shared" si="0" ref="E8:E15">SUM(F8:AH8)</f>
        <v>105375915.78999999</v>
      </c>
      <c r="F8" s="79" t="s">
        <v>77</v>
      </c>
      <c r="G8" s="79">
        <v>6877985.4799999995</v>
      </c>
      <c r="H8" s="79">
        <v>14898307.56</v>
      </c>
      <c r="I8" s="79" t="s">
        <v>77</v>
      </c>
      <c r="J8" s="80" t="s">
        <v>77</v>
      </c>
      <c r="K8" s="81">
        <v>6540912.960000001</v>
      </c>
      <c r="L8" s="82" t="s">
        <v>77</v>
      </c>
      <c r="M8" s="81" t="s">
        <v>77</v>
      </c>
      <c r="N8" s="79">
        <v>4715669.26</v>
      </c>
      <c r="O8" s="79">
        <v>2363852.27</v>
      </c>
      <c r="P8" s="79">
        <v>2448425.97</v>
      </c>
      <c r="Q8" s="79">
        <v>153678.8</v>
      </c>
      <c r="R8" s="79">
        <v>1849633.29</v>
      </c>
      <c r="S8" s="83">
        <v>5484398.49</v>
      </c>
      <c r="T8" s="81" t="s">
        <v>77</v>
      </c>
      <c r="U8" s="79" t="s">
        <v>77</v>
      </c>
      <c r="V8" s="79">
        <v>22720720.44</v>
      </c>
      <c r="W8" s="79" t="s">
        <v>77</v>
      </c>
      <c r="X8" s="79" t="s">
        <v>77</v>
      </c>
      <c r="Y8" s="79" t="s">
        <v>77</v>
      </c>
      <c r="Z8" s="79">
        <v>6382488.989999999</v>
      </c>
      <c r="AA8" s="79">
        <v>1590166.64</v>
      </c>
      <c r="AB8" s="82">
        <v>19101517.46</v>
      </c>
      <c r="AC8" s="81">
        <v>19829.44</v>
      </c>
      <c r="AD8" s="79">
        <v>8240028.369999999</v>
      </c>
      <c r="AE8" s="79">
        <v>448184.11</v>
      </c>
      <c r="AF8" s="79">
        <v>726957.95</v>
      </c>
      <c r="AG8" s="79">
        <v>158087.63</v>
      </c>
      <c r="AH8" s="82">
        <v>655070.68</v>
      </c>
    </row>
    <row r="9" spans="1:34" ht="27.75" customHeight="1">
      <c r="A9" s="9"/>
      <c r="B9" s="15" t="s">
        <v>42</v>
      </c>
      <c r="C9" s="78">
        <f>SUM(D9:E9)</f>
        <v>-6291607901.15</v>
      </c>
      <c r="D9" s="18">
        <v>-5832640050.75</v>
      </c>
      <c r="E9" s="17">
        <f t="shared" si="0"/>
        <v>-458967850.4</v>
      </c>
      <c r="F9" s="79">
        <v>-3821037.09</v>
      </c>
      <c r="G9" s="79" t="s">
        <v>77</v>
      </c>
      <c r="H9" s="79" t="s">
        <v>77</v>
      </c>
      <c r="I9" s="79">
        <v>-45732689.42</v>
      </c>
      <c r="J9" s="83">
        <v>-38338122.93</v>
      </c>
      <c r="K9" s="81" t="s">
        <v>77</v>
      </c>
      <c r="L9" s="82">
        <v>-34743838.75</v>
      </c>
      <c r="M9" s="81">
        <v>-7802307.91</v>
      </c>
      <c r="N9" s="79" t="s">
        <v>77</v>
      </c>
      <c r="O9" s="79" t="s">
        <v>77</v>
      </c>
      <c r="P9" s="79" t="s">
        <v>77</v>
      </c>
      <c r="Q9" s="79" t="s">
        <v>77</v>
      </c>
      <c r="R9" s="79" t="s">
        <v>77</v>
      </c>
      <c r="S9" s="83" t="s">
        <v>77</v>
      </c>
      <c r="T9" s="81">
        <v>-80246995.49</v>
      </c>
      <c r="U9" s="79">
        <v>-20078792.27</v>
      </c>
      <c r="V9" s="79" t="s">
        <v>77</v>
      </c>
      <c r="W9" s="79">
        <v>-76196742.04</v>
      </c>
      <c r="X9" s="79">
        <v>-49102379.480000004</v>
      </c>
      <c r="Y9" s="79">
        <v>-102904945.02000001</v>
      </c>
      <c r="Z9" s="79" t="s">
        <v>77</v>
      </c>
      <c r="AA9" s="79" t="s">
        <v>77</v>
      </c>
      <c r="AB9" s="82" t="s">
        <v>77</v>
      </c>
      <c r="AC9" s="81" t="s">
        <v>77</v>
      </c>
      <c r="AD9" s="79" t="s">
        <v>77</v>
      </c>
      <c r="AE9" s="79" t="s">
        <v>77</v>
      </c>
      <c r="AF9" s="79" t="s">
        <v>77</v>
      </c>
      <c r="AG9" s="79" t="s">
        <v>77</v>
      </c>
      <c r="AH9" s="82" t="s">
        <v>77</v>
      </c>
    </row>
    <row r="10" spans="1:34" s="63" customFormat="1" ht="27.75" customHeight="1">
      <c r="A10" s="19" t="s">
        <v>43</v>
      </c>
      <c r="B10" s="20" t="s">
        <v>44</v>
      </c>
      <c r="C10" s="84">
        <f>SUM(D10:E10)</f>
        <v>2310882405.8900003</v>
      </c>
      <c r="D10" s="21">
        <v>2140341206.9</v>
      </c>
      <c r="E10" s="22">
        <f t="shared" si="0"/>
        <v>170541198.99</v>
      </c>
      <c r="F10" s="85">
        <v>75661638.44</v>
      </c>
      <c r="G10" s="85">
        <v>60117.03</v>
      </c>
      <c r="H10" s="85">
        <v>2470899.77</v>
      </c>
      <c r="I10" s="85">
        <v>12669146.43</v>
      </c>
      <c r="J10" s="86">
        <v>2318314.96</v>
      </c>
      <c r="K10" s="87">
        <v>1859917.37</v>
      </c>
      <c r="L10" s="88">
        <v>98656.08</v>
      </c>
      <c r="M10" s="87">
        <v>8561403.25</v>
      </c>
      <c r="N10" s="85">
        <v>181704.8</v>
      </c>
      <c r="O10" s="85">
        <v>606921.9</v>
      </c>
      <c r="P10" s="85">
        <v>1192382.33</v>
      </c>
      <c r="Q10" s="85">
        <v>3114113.2</v>
      </c>
      <c r="R10" s="85">
        <v>13027669.81</v>
      </c>
      <c r="S10" s="86">
        <v>10538599.82</v>
      </c>
      <c r="T10" s="87">
        <v>208163.67</v>
      </c>
      <c r="U10" s="85">
        <v>5503.31</v>
      </c>
      <c r="V10" s="85">
        <v>65558.09</v>
      </c>
      <c r="W10" s="85">
        <v>18229954.14</v>
      </c>
      <c r="X10" s="85">
        <v>154596.99</v>
      </c>
      <c r="Y10" s="85">
        <v>885223.23</v>
      </c>
      <c r="Z10" s="85">
        <v>1275430</v>
      </c>
      <c r="AA10" s="85">
        <v>6879944.489999999</v>
      </c>
      <c r="AB10" s="88">
        <v>235186.27</v>
      </c>
      <c r="AC10" s="87">
        <v>996730.25</v>
      </c>
      <c r="AD10" s="85">
        <v>8213399.79</v>
      </c>
      <c r="AE10" s="85">
        <v>928535.26</v>
      </c>
      <c r="AF10" s="85">
        <v>12514.81</v>
      </c>
      <c r="AG10" s="85">
        <v>88973.5</v>
      </c>
      <c r="AH10" s="88">
        <v>0</v>
      </c>
    </row>
    <row r="11" spans="1:34" s="63" customFormat="1" ht="27.75" customHeight="1">
      <c r="A11" s="19" t="s">
        <v>45</v>
      </c>
      <c r="B11" s="20" t="s">
        <v>46</v>
      </c>
      <c r="C11" s="84">
        <f>SUM(D11:E11)</f>
        <v>188869132.54999995</v>
      </c>
      <c r="D11" s="23">
        <v>43970113.48</v>
      </c>
      <c r="E11" s="24">
        <f t="shared" si="0"/>
        <v>144899019.06999996</v>
      </c>
      <c r="F11" s="85">
        <v>74493860.01</v>
      </c>
      <c r="G11" s="85">
        <v>5262.63</v>
      </c>
      <c r="H11" s="85">
        <v>2034953.77</v>
      </c>
      <c r="I11" s="85">
        <v>2005496.56</v>
      </c>
      <c r="J11" s="86">
        <v>2006319.18</v>
      </c>
      <c r="K11" s="87">
        <v>1823038.82</v>
      </c>
      <c r="L11" s="88">
        <v>44382.25</v>
      </c>
      <c r="M11" s="87">
        <v>8396030.77</v>
      </c>
      <c r="N11" s="85">
        <v>181704.8</v>
      </c>
      <c r="O11" s="85">
        <v>572276.64</v>
      </c>
      <c r="P11" s="85">
        <v>1175825.28</v>
      </c>
      <c r="Q11" s="85">
        <v>3015180.25</v>
      </c>
      <c r="R11" s="85">
        <v>11000344.38</v>
      </c>
      <c r="S11" s="86">
        <v>10527314.67</v>
      </c>
      <c r="T11" s="87">
        <v>16351.75</v>
      </c>
      <c r="U11" s="85">
        <v>597.62</v>
      </c>
      <c r="V11" s="85">
        <v>1051.78</v>
      </c>
      <c r="W11" s="85">
        <v>8798294.61</v>
      </c>
      <c r="X11" s="85">
        <v>2774.42</v>
      </c>
      <c r="Y11" s="85">
        <v>852197.23</v>
      </c>
      <c r="Z11" s="85">
        <v>1273699</v>
      </c>
      <c r="AA11" s="85">
        <v>6822050.43</v>
      </c>
      <c r="AB11" s="88">
        <v>18317.64</v>
      </c>
      <c r="AC11" s="87">
        <v>995088.17</v>
      </c>
      <c r="AD11" s="85">
        <v>7823063.84</v>
      </c>
      <c r="AE11" s="85">
        <v>913154.26</v>
      </c>
      <c r="AF11" s="85">
        <v>11414.81</v>
      </c>
      <c r="AG11" s="85">
        <v>88973.5</v>
      </c>
      <c r="AH11" s="88">
        <v>0</v>
      </c>
    </row>
    <row r="12" spans="1:34" s="63" customFormat="1" ht="27.75" customHeight="1">
      <c r="A12" s="19" t="s">
        <v>47</v>
      </c>
      <c r="B12" s="20" t="s">
        <v>48</v>
      </c>
      <c r="C12" s="84"/>
      <c r="D12" s="13">
        <v>16349587.23</v>
      </c>
      <c r="E12" s="22">
        <f t="shared" si="0"/>
        <v>122679391.4</v>
      </c>
      <c r="F12" s="89">
        <v>34026419.1</v>
      </c>
      <c r="G12" s="89">
        <v>889545</v>
      </c>
      <c r="H12" s="89">
        <v>3959888.5</v>
      </c>
      <c r="I12" s="89">
        <v>631744</v>
      </c>
      <c r="J12" s="90">
        <v>786459</v>
      </c>
      <c r="K12" s="91">
        <v>250634</v>
      </c>
      <c r="L12" s="92">
        <v>4533745</v>
      </c>
      <c r="M12" s="91">
        <v>12644417</v>
      </c>
      <c r="N12" s="89">
        <v>262869</v>
      </c>
      <c r="O12" s="89">
        <v>530417</v>
      </c>
      <c r="P12" s="89">
        <v>273125</v>
      </c>
      <c r="Q12" s="89">
        <v>389566</v>
      </c>
      <c r="R12" s="89">
        <v>2886678.28</v>
      </c>
      <c r="S12" s="93">
        <v>553731</v>
      </c>
      <c r="T12" s="91">
        <v>2656075.53</v>
      </c>
      <c r="U12" s="89">
        <v>2735049</v>
      </c>
      <c r="V12" s="89">
        <v>892791</v>
      </c>
      <c r="W12" s="89">
        <v>9815779</v>
      </c>
      <c r="X12" s="89">
        <v>12277323.4</v>
      </c>
      <c r="Y12" s="89">
        <v>2356637</v>
      </c>
      <c r="Z12" s="89">
        <v>676995</v>
      </c>
      <c r="AA12" s="89">
        <v>610360</v>
      </c>
      <c r="AB12" s="92">
        <v>24819294</v>
      </c>
      <c r="AC12" s="91">
        <v>557458.59</v>
      </c>
      <c r="AD12" s="89">
        <v>2265658</v>
      </c>
      <c r="AE12" s="89">
        <v>110024</v>
      </c>
      <c r="AF12" s="89">
        <v>151106</v>
      </c>
      <c r="AG12" s="89">
        <v>80666</v>
      </c>
      <c r="AH12" s="92">
        <v>54937</v>
      </c>
    </row>
    <row r="13" spans="1:34" s="63" customFormat="1" ht="27.75" customHeight="1">
      <c r="A13" s="19" t="s">
        <v>49</v>
      </c>
      <c r="B13" s="20" t="s">
        <v>50</v>
      </c>
      <c r="C13" s="84">
        <f>SUM(D13:E13)</f>
        <v>2269293.61</v>
      </c>
      <c r="D13" s="13">
        <v>2269185.61</v>
      </c>
      <c r="E13" s="22">
        <f t="shared" si="0"/>
        <v>108</v>
      </c>
      <c r="F13" s="85">
        <v>0</v>
      </c>
      <c r="G13" s="85">
        <v>0</v>
      </c>
      <c r="H13" s="86">
        <v>0</v>
      </c>
      <c r="I13" s="94">
        <v>0</v>
      </c>
      <c r="J13" s="95">
        <v>0</v>
      </c>
      <c r="K13" s="87">
        <v>0</v>
      </c>
      <c r="L13" s="88">
        <v>0</v>
      </c>
      <c r="M13" s="96">
        <v>0</v>
      </c>
      <c r="N13" s="87">
        <v>0</v>
      </c>
      <c r="O13" s="86">
        <v>108</v>
      </c>
      <c r="P13" s="87">
        <v>0</v>
      </c>
      <c r="Q13" s="85">
        <v>0</v>
      </c>
      <c r="R13" s="85">
        <v>0</v>
      </c>
      <c r="S13" s="86">
        <v>0</v>
      </c>
      <c r="T13" s="87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8">
        <v>0</v>
      </c>
      <c r="AC13" s="87">
        <v>0</v>
      </c>
      <c r="AD13" s="85">
        <v>0</v>
      </c>
      <c r="AE13" s="85">
        <v>0</v>
      </c>
      <c r="AF13" s="85">
        <v>0</v>
      </c>
      <c r="AG13" s="85">
        <v>0</v>
      </c>
      <c r="AH13" s="88">
        <v>0</v>
      </c>
    </row>
    <row r="14" spans="1:34" s="63" customFormat="1" ht="27.75" customHeight="1" thickBot="1">
      <c r="A14" s="25" t="s">
        <v>51</v>
      </c>
      <c r="B14" s="26" t="s">
        <v>52</v>
      </c>
      <c r="C14" s="84">
        <f>SUM(D14:E14)</f>
        <v>178125600.06</v>
      </c>
      <c r="D14" s="27">
        <f>128125600.06+50000000</f>
        <v>178125600.06</v>
      </c>
      <c r="E14" s="22">
        <f t="shared" si="0"/>
        <v>0</v>
      </c>
      <c r="F14" s="97">
        <v>0</v>
      </c>
      <c r="G14" s="98">
        <v>0</v>
      </c>
      <c r="H14" s="99">
        <v>0</v>
      </c>
      <c r="I14" s="100">
        <v>0</v>
      </c>
      <c r="J14" s="98">
        <v>0</v>
      </c>
      <c r="K14" s="99">
        <v>0</v>
      </c>
      <c r="L14" s="101">
        <v>0</v>
      </c>
      <c r="M14" s="99">
        <v>0</v>
      </c>
      <c r="N14" s="98">
        <v>0</v>
      </c>
      <c r="O14" s="99">
        <v>0</v>
      </c>
      <c r="P14" s="98">
        <v>0</v>
      </c>
      <c r="Q14" s="98">
        <v>0</v>
      </c>
      <c r="R14" s="98">
        <v>0</v>
      </c>
      <c r="S14" s="98">
        <v>0</v>
      </c>
      <c r="T14" s="99">
        <v>0</v>
      </c>
      <c r="U14" s="98">
        <v>0</v>
      </c>
      <c r="V14" s="98">
        <v>0</v>
      </c>
      <c r="W14" s="98">
        <v>0</v>
      </c>
      <c r="X14" s="99">
        <v>0</v>
      </c>
      <c r="Y14" s="98">
        <v>0</v>
      </c>
      <c r="Z14" s="98">
        <v>0</v>
      </c>
      <c r="AA14" s="99">
        <v>0</v>
      </c>
      <c r="AB14" s="102">
        <v>0</v>
      </c>
      <c r="AC14" s="103">
        <v>0</v>
      </c>
      <c r="AD14" s="98">
        <v>0</v>
      </c>
      <c r="AE14" s="98">
        <v>0</v>
      </c>
      <c r="AF14" s="98">
        <v>0</v>
      </c>
      <c r="AG14" s="99">
        <v>0</v>
      </c>
      <c r="AH14" s="101">
        <v>0</v>
      </c>
    </row>
    <row r="15" spans="1:34" s="63" customFormat="1" ht="27.75" customHeight="1" thickBot="1">
      <c r="A15" s="28" t="s">
        <v>53</v>
      </c>
      <c r="B15" s="29" t="s">
        <v>54</v>
      </c>
      <c r="C15" s="104">
        <f>SUM(C8+C10+C12+C13+C14)</f>
        <v>2596653215.3500004</v>
      </c>
      <c r="D15" s="30">
        <f>SUM(D8,D10,D12,D13,D14)</f>
        <v>2337085579.8</v>
      </c>
      <c r="E15" s="105">
        <f t="shared" si="0"/>
        <v>398596614.18000007</v>
      </c>
      <c r="F15" s="106">
        <f aca="true" t="shared" si="1" ref="F15:AH15">SUM(F8,F10,F12,F13,F14)</f>
        <v>109688057.53999999</v>
      </c>
      <c r="G15" s="107">
        <f t="shared" si="1"/>
        <v>7827647.51</v>
      </c>
      <c r="H15" s="106">
        <f t="shared" si="1"/>
        <v>21329095.830000002</v>
      </c>
      <c r="I15" s="108">
        <f t="shared" si="1"/>
        <v>13300890.43</v>
      </c>
      <c r="J15" s="107">
        <f t="shared" si="1"/>
        <v>3104773.96</v>
      </c>
      <c r="K15" s="106">
        <f t="shared" si="1"/>
        <v>8651464.330000002</v>
      </c>
      <c r="L15" s="109">
        <f t="shared" si="1"/>
        <v>4632401.08</v>
      </c>
      <c r="M15" s="106">
        <f t="shared" si="1"/>
        <v>21205820.25</v>
      </c>
      <c r="N15" s="107">
        <f t="shared" si="1"/>
        <v>5160243.06</v>
      </c>
      <c r="O15" s="106">
        <f t="shared" si="1"/>
        <v>3501299.1699999995</v>
      </c>
      <c r="P15" s="107">
        <f t="shared" si="1"/>
        <v>3913933.3</v>
      </c>
      <c r="Q15" s="107">
        <f t="shared" si="1"/>
        <v>3657358.0000000005</v>
      </c>
      <c r="R15" s="107">
        <f t="shared" si="1"/>
        <v>17763981.38</v>
      </c>
      <c r="S15" s="107">
        <f t="shared" si="1"/>
        <v>16576729.31</v>
      </c>
      <c r="T15" s="106">
        <f t="shared" si="1"/>
        <v>2864239.2</v>
      </c>
      <c r="U15" s="107">
        <f t="shared" si="1"/>
        <v>2740552.31</v>
      </c>
      <c r="V15" s="107">
        <f t="shared" si="1"/>
        <v>23679069.53</v>
      </c>
      <c r="W15" s="107">
        <f t="shared" si="1"/>
        <v>28045733.14</v>
      </c>
      <c r="X15" s="106">
        <f t="shared" si="1"/>
        <v>12431920.39</v>
      </c>
      <c r="Y15" s="107">
        <f t="shared" si="1"/>
        <v>3241860.23</v>
      </c>
      <c r="Z15" s="107">
        <f t="shared" si="1"/>
        <v>8334913.989999999</v>
      </c>
      <c r="AA15" s="110">
        <f t="shared" si="1"/>
        <v>9080471.129999999</v>
      </c>
      <c r="AB15" s="111">
        <f t="shared" si="1"/>
        <v>44155997.730000004</v>
      </c>
      <c r="AC15" s="112">
        <f t="shared" si="1"/>
        <v>1574018.28</v>
      </c>
      <c r="AD15" s="107">
        <f t="shared" si="1"/>
        <v>18719086.16</v>
      </c>
      <c r="AE15" s="107">
        <f t="shared" si="1"/>
        <v>1486743.37</v>
      </c>
      <c r="AF15" s="107">
        <f t="shared" si="1"/>
        <v>890578.76</v>
      </c>
      <c r="AG15" s="106">
        <f t="shared" si="1"/>
        <v>327727.13</v>
      </c>
      <c r="AH15" s="109">
        <f t="shared" si="1"/>
        <v>710007.6799999999</v>
      </c>
    </row>
    <row r="16" spans="1:34" ht="21" customHeight="1">
      <c r="A16" s="9"/>
      <c r="B16" s="10"/>
      <c r="C16" s="113"/>
      <c r="D16" s="31"/>
      <c r="E16" s="32"/>
      <c r="F16" s="114"/>
      <c r="G16" s="115"/>
      <c r="H16" s="114"/>
      <c r="I16" s="116"/>
      <c r="J16" s="115"/>
      <c r="K16" s="81"/>
      <c r="L16" s="117"/>
      <c r="M16" s="114"/>
      <c r="N16" s="115"/>
      <c r="O16" s="114"/>
      <c r="P16" s="81"/>
      <c r="Q16" s="79"/>
      <c r="R16" s="79"/>
      <c r="S16" s="83"/>
      <c r="T16" s="118"/>
      <c r="U16" s="75"/>
      <c r="V16" s="72"/>
      <c r="W16" s="72"/>
      <c r="X16" s="76"/>
      <c r="Y16" s="75"/>
      <c r="Z16" s="72"/>
      <c r="AA16" s="72"/>
      <c r="AB16" s="77"/>
      <c r="AC16" s="75"/>
      <c r="AD16" s="75"/>
      <c r="AE16" s="72"/>
      <c r="AF16" s="72"/>
      <c r="AG16" s="76"/>
      <c r="AH16" s="119"/>
    </row>
    <row r="17" spans="1:34" ht="27.75" customHeight="1">
      <c r="A17" s="9"/>
      <c r="B17" s="10" t="s">
        <v>55</v>
      </c>
      <c r="C17" s="71"/>
      <c r="D17" s="31"/>
      <c r="E17" s="33"/>
      <c r="F17" s="114"/>
      <c r="G17" s="81"/>
      <c r="H17" s="79"/>
      <c r="I17" s="120"/>
      <c r="J17" s="115"/>
      <c r="K17" s="81"/>
      <c r="L17" s="117"/>
      <c r="M17" s="81"/>
      <c r="N17" s="79"/>
      <c r="O17" s="79"/>
      <c r="P17" s="79"/>
      <c r="Q17" s="79"/>
      <c r="R17" s="79"/>
      <c r="S17" s="83"/>
      <c r="T17" s="118"/>
      <c r="U17" s="75"/>
      <c r="V17" s="72"/>
      <c r="W17" s="72"/>
      <c r="X17" s="72"/>
      <c r="Y17" s="72"/>
      <c r="Z17" s="72"/>
      <c r="AA17" s="72"/>
      <c r="AB17" s="121"/>
      <c r="AC17" s="122"/>
      <c r="AD17" s="75"/>
      <c r="AE17" s="72"/>
      <c r="AF17" s="72"/>
      <c r="AG17" s="72"/>
      <c r="AH17" s="119"/>
    </row>
    <row r="18" spans="1:34" ht="27.75" customHeight="1">
      <c r="A18" s="12" t="s">
        <v>56</v>
      </c>
      <c r="B18" s="10" t="s">
        <v>57</v>
      </c>
      <c r="C18" s="71">
        <f>SUM(D18:E18)</f>
        <v>18903070.18</v>
      </c>
      <c r="D18" s="34">
        <f>SUM(D19:D20)</f>
        <v>18903070.18</v>
      </c>
      <c r="E18" s="35"/>
      <c r="F18" s="83"/>
      <c r="G18" s="81"/>
      <c r="H18" s="79"/>
      <c r="I18" s="120"/>
      <c r="J18" s="115"/>
      <c r="K18" s="81"/>
      <c r="L18" s="117"/>
      <c r="M18" s="81"/>
      <c r="N18" s="79"/>
      <c r="O18" s="79"/>
      <c r="P18" s="79"/>
      <c r="Q18" s="79"/>
      <c r="R18" s="79"/>
      <c r="S18" s="83"/>
      <c r="T18" s="75"/>
      <c r="U18" s="75"/>
      <c r="V18" s="72"/>
      <c r="W18" s="72"/>
      <c r="X18" s="72"/>
      <c r="Y18" s="72"/>
      <c r="Z18" s="72"/>
      <c r="AA18" s="72"/>
      <c r="AB18" s="77"/>
      <c r="AC18" s="75"/>
      <c r="AD18" s="75"/>
      <c r="AE18" s="72"/>
      <c r="AF18" s="72"/>
      <c r="AG18" s="72"/>
      <c r="AH18" s="119"/>
    </row>
    <row r="19" spans="1:34" ht="27.75" customHeight="1">
      <c r="A19" s="9"/>
      <c r="B19" s="15" t="s">
        <v>58</v>
      </c>
      <c r="C19" s="78">
        <f>SUM(D19:E19)</f>
        <v>1102133.19</v>
      </c>
      <c r="D19" s="31">
        <v>1102133.19</v>
      </c>
      <c r="E19" s="36"/>
      <c r="F19" s="120"/>
      <c r="G19" s="79"/>
      <c r="H19" s="79"/>
      <c r="I19" s="120"/>
      <c r="J19" s="115"/>
      <c r="K19" s="81"/>
      <c r="L19" s="117"/>
      <c r="M19" s="81"/>
      <c r="N19" s="79"/>
      <c r="O19" s="79"/>
      <c r="P19" s="79"/>
      <c r="Q19" s="79"/>
      <c r="R19" s="79"/>
      <c r="S19" s="83"/>
      <c r="T19" s="75"/>
      <c r="U19" s="75"/>
      <c r="V19" s="72"/>
      <c r="W19" s="72"/>
      <c r="X19" s="72"/>
      <c r="Y19" s="72"/>
      <c r="Z19" s="72"/>
      <c r="AA19" s="72"/>
      <c r="AB19" s="77"/>
      <c r="AC19" s="75"/>
      <c r="AD19" s="75"/>
      <c r="AE19" s="72"/>
      <c r="AF19" s="72"/>
      <c r="AG19" s="72"/>
      <c r="AH19" s="119"/>
    </row>
    <row r="20" spans="1:34" ht="27.75" customHeight="1">
      <c r="A20" s="9"/>
      <c r="B20" s="15" t="s">
        <v>76</v>
      </c>
      <c r="C20" s="78">
        <f>SUM(D20:E20)</f>
        <v>17800936.99</v>
      </c>
      <c r="D20" s="31">
        <v>17800936.99</v>
      </c>
      <c r="E20" s="36"/>
      <c r="F20" s="120"/>
      <c r="G20" s="79"/>
      <c r="H20" s="79"/>
      <c r="I20" s="120"/>
      <c r="J20" s="115"/>
      <c r="K20" s="81"/>
      <c r="L20" s="117"/>
      <c r="M20" s="81"/>
      <c r="N20" s="79"/>
      <c r="O20" s="79"/>
      <c r="P20" s="79"/>
      <c r="Q20" s="79"/>
      <c r="R20" s="79"/>
      <c r="S20" s="83"/>
      <c r="T20" s="75"/>
      <c r="U20" s="75"/>
      <c r="V20" s="72"/>
      <c r="W20" s="72"/>
      <c r="X20" s="72"/>
      <c r="Y20" s="72"/>
      <c r="Z20" s="72"/>
      <c r="AA20" s="72"/>
      <c r="AB20" s="77"/>
      <c r="AC20" s="75"/>
      <c r="AD20" s="75"/>
      <c r="AE20" s="72"/>
      <c r="AF20" s="72"/>
      <c r="AG20" s="72"/>
      <c r="AH20" s="119"/>
    </row>
    <row r="21" spans="1:34" ht="27.75" customHeight="1">
      <c r="A21" s="37" t="s">
        <v>59</v>
      </c>
      <c r="B21" s="38" t="s">
        <v>60</v>
      </c>
      <c r="C21" s="123">
        <f>SUM(D21:E21)</f>
        <v>11054</v>
      </c>
      <c r="D21" s="39">
        <v>11054</v>
      </c>
      <c r="E21" s="40">
        <f>SUM(F21:AH21)</f>
        <v>0</v>
      </c>
      <c r="F21" s="124"/>
      <c r="G21" s="125"/>
      <c r="H21" s="125"/>
      <c r="I21" s="126"/>
      <c r="J21" s="127"/>
      <c r="K21" s="128"/>
      <c r="L21" s="129"/>
      <c r="M21" s="128"/>
      <c r="N21" s="130"/>
      <c r="O21" s="125"/>
      <c r="P21" s="125"/>
      <c r="Q21" s="130"/>
      <c r="R21" s="125"/>
      <c r="S21" s="131"/>
      <c r="T21" s="128"/>
      <c r="U21" s="128"/>
      <c r="V21" s="125"/>
      <c r="W21" s="125"/>
      <c r="X21" s="125"/>
      <c r="Y21" s="125"/>
      <c r="Z21" s="125"/>
      <c r="AA21" s="125"/>
      <c r="AB21" s="132"/>
      <c r="AC21" s="128"/>
      <c r="AD21" s="128"/>
      <c r="AE21" s="125"/>
      <c r="AF21" s="125"/>
      <c r="AG21" s="125"/>
      <c r="AH21" s="133"/>
    </row>
    <row r="22" spans="1:34" ht="27.75" customHeight="1">
      <c r="A22" s="12" t="s">
        <v>61</v>
      </c>
      <c r="B22" s="10" t="s">
        <v>48</v>
      </c>
      <c r="C22" s="123"/>
      <c r="D22" s="134">
        <v>122679391.4</v>
      </c>
      <c r="E22" s="40">
        <f>SUM(F22:AH22)</f>
        <v>16349587.229999999</v>
      </c>
      <c r="F22" s="121">
        <v>96564</v>
      </c>
      <c r="G22" s="121">
        <v>1086548.18</v>
      </c>
      <c r="H22" s="121">
        <v>403782.67</v>
      </c>
      <c r="I22" s="121">
        <v>692802.44</v>
      </c>
      <c r="J22" s="135">
        <v>905895.2</v>
      </c>
      <c r="K22" s="136">
        <v>96759</v>
      </c>
      <c r="L22" s="77">
        <v>1098427.7</v>
      </c>
      <c r="M22" s="136">
        <v>803823.2</v>
      </c>
      <c r="N22" s="121">
        <v>9571</v>
      </c>
      <c r="O22" s="121">
        <v>352392</v>
      </c>
      <c r="P22" s="121">
        <v>101750.1</v>
      </c>
      <c r="Q22" s="121">
        <v>251557</v>
      </c>
      <c r="R22" s="121">
        <v>370234.62</v>
      </c>
      <c r="S22" s="76">
        <v>447996</v>
      </c>
      <c r="T22" s="136">
        <v>2525025</v>
      </c>
      <c r="U22" s="121">
        <v>13654</v>
      </c>
      <c r="V22" s="121">
        <v>1115237.5</v>
      </c>
      <c r="W22" s="121">
        <v>465347</v>
      </c>
      <c r="X22" s="121">
        <v>787481</v>
      </c>
      <c r="Y22" s="121">
        <v>124048.7</v>
      </c>
      <c r="Z22" s="121">
        <v>316256.24</v>
      </c>
      <c r="AA22" s="121">
        <v>12396.66</v>
      </c>
      <c r="AB22" s="77">
        <v>2888287.78</v>
      </c>
      <c r="AC22" s="136">
        <v>36015.14</v>
      </c>
      <c r="AD22" s="121">
        <v>1335167.1</v>
      </c>
      <c r="AE22" s="121">
        <v>1450</v>
      </c>
      <c r="AF22" s="121">
        <v>4886</v>
      </c>
      <c r="AG22" s="121">
        <v>4884</v>
      </c>
      <c r="AH22" s="77">
        <v>1348</v>
      </c>
    </row>
    <row r="23" spans="1:34" ht="27.75" customHeight="1">
      <c r="A23" s="37" t="s">
        <v>62</v>
      </c>
      <c r="B23" s="38" t="s">
        <v>63</v>
      </c>
      <c r="C23" s="123">
        <f>SUM(D23:E23)</f>
        <v>3157388.1</v>
      </c>
      <c r="D23" s="39">
        <v>1601204.1</v>
      </c>
      <c r="E23" s="40">
        <f>SUM(F23:AH23)</f>
        <v>1556184</v>
      </c>
      <c r="F23" s="137">
        <v>97200</v>
      </c>
      <c r="G23" s="137">
        <v>0</v>
      </c>
      <c r="H23" s="137">
        <v>0</v>
      </c>
      <c r="I23" s="137">
        <v>0</v>
      </c>
      <c r="J23" s="138">
        <v>0</v>
      </c>
      <c r="K23" s="139">
        <v>0</v>
      </c>
      <c r="L23" s="140">
        <v>16000</v>
      </c>
      <c r="M23" s="139">
        <v>552954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  <c r="S23" s="141">
        <v>0</v>
      </c>
      <c r="T23" s="139">
        <v>48000</v>
      </c>
      <c r="U23" s="137">
        <v>104000</v>
      </c>
      <c r="V23" s="137">
        <v>0</v>
      </c>
      <c r="W23" s="137">
        <v>72000</v>
      </c>
      <c r="X23" s="137">
        <v>634391</v>
      </c>
      <c r="Y23" s="137">
        <v>13000</v>
      </c>
      <c r="Z23" s="137">
        <v>0</v>
      </c>
      <c r="AA23" s="141">
        <v>0</v>
      </c>
      <c r="AB23" s="142">
        <v>17000</v>
      </c>
      <c r="AC23" s="139">
        <v>0</v>
      </c>
      <c r="AD23" s="137">
        <v>1639</v>
      </c>
      <c r="AE23" s="141">
        <v>0</v>
      </c>
      <c r="AF23" s="139">
        <v>0</v>
      </c>
      <c r="AG23" s="137">
        <v>0</v>
      </c>
      <c r="AH23" s="140">
        <v>0</v>
      </c>
    </row>
    <row r="24" spans="1:34" s="64" customFormat="1" ht="27.75" customHeight="1" thickBot="1">
      <c r="A24" s="41" t="s">
        <v>64</v>
      </c>
      <c r="B24" s="42" t="s">
        <v>65</v>
      </c>
      <c r="C24" s="143">
        <f>SUM(D24:E24)</f>
        <v>0</v>
      </c>
      <c r="D24" s="43"/>
      <c r="E24" s="44"/>
      <c r="F24" s="144"/>
      <c r="G24" s="145"/>
      <c r="H24" s="145"/>
      <c r="I24" s="146"/>
      <c r="J24" s="147"/>
      <c r="K24" s="148"/>
      <c r="L24" s="149"/>
      <c r="M24" s="150"/>
      <c r="N24" s="151"/>
      <c r="O24" s="145"/>
      <c r="P24" s="152"/>
      <c r="Q24" s="148"/>
      <c r="R24" s="150"/>
      <c r="S24" s="153"/>
      <c r="T24" s="150"/>
      <c r="U24" s="154"/>
      <c r="V24" s="150"/>
      <c r="W24" s="152"/>
      <c r="X24" s="150"/>
      <c r="Y24" s="145"/>
      <c r="Z24" s="152"/>
      <c r="AA24" s="148"/>
      <c r="AB24" s="155"/>
      <c r="AC24" s="150"/>
      <c r="AD24" s="152"/>
      <c r="AE24" s="148"/>
      <c r="AF24" s="147"/>
      <c r="AG24" s="147"/>
      <c r="AH24" s="156"/>
    </row>
    <row r="25" spans="1:34" s="164" customFormat="1" ht="27.75" customHeight="1" thickBot="1">
      <c r="A25" s="28" t="s">
        <v>66</v>
      </c>
      <c r="B25" s="29" t="s">
        <v>67</v>
      </c>
      <c r="C25" s="104">
        <f aca="true" t="shared" si="2" ref="C25:AH25">SUM(C19:C24)</f>
        <v>22071512.28</v>
      </c>
      <c r="D25" s="45">
        <f t="shared" si="2"/>
        <v>143194719.68</v>
      </c>
      <c r="E25" s="157">
        <f t="shared" si="2"/>
        <v>17905771.229999997</v>
      </c>
      <c r="F25" s="158">
        <f t="shared" si="2"/>
        <v>193764</v>
      </c>
      <c r="G25" s="159">
        <f t="shared" si="2"/>
        <v>1086548.18</v>
      </c>
      <c r="H25" s="159">
        <f t="shared" si="2"/>
        <v>403782.67000000004</v>
      </c>
      <c r="I25" s="160">
        <f t="shared" si="2"/>
        <v>692802.44</v>
      </c>
      <c r="J25" s="159">
        <f t="shared" si="2"/>
        <v>905895.2</v>
      </c>
      <c r="K25" s="161">
        <f t="shared" si="2"/>
        <v>96759</v>
      </c>
      <c r="L25" s="162">
        <f t="shared" si="2"/>
        <v>1114427.7</v>
      </c>
      <c r="M25" s="161">
        <f t="shared" si="2"/>
        <v>1356777.2000000002</v>
      </c>
      <c r="N25" s="159">
        <f t="shared" si="2"/>
        <v>9571</v>
      </c>
      <c r="O25" s="159">
        <f t="shared" si="2"/>
        <v>352392</v>
      </c>
      <c r="P25" s="161">
        <f t="shared" si="2"/>
        <v>101750.1</v>
      </c>
      <c r="Q25" s="161">
        <f t="shared" si="2"/>
        <v>251557</v>
      </c>
      <c r="R25" s="161">
        <f t="shared" si="2"/>
        <v>370234.62</v>
      </c>
      <c r="S25" s="161">
        <f t="shared" si="2"/>
        <v>447996</v>
      </c>
      <c r="T25" s="161">
        <f t="shared" si="2"/>
        <v>2573025</v>
      </c>
      <c r="U25" s="161">
        <f t="shared" si="2"/>
        <v>117654</v>
      </c>
      <c r="V25" s="159">
        <f t="shared" si="2"/>
        <v>1115237.5</v>
      </c>
      <c r="W25" s="161">
        <f t="shared" si="2"/>
        <v>537347</v>
      </c>
      <c r="X25" s="159">
        <f t="shared" si="2"/>
        <v>1421872</v>
      </c>
      <c r="Y25" s="159">
        <f t="shared" si="2"/>
        <v>137048.7</v>
      </c>
      <c r="Z25" s="161">
        <f t="shared" si="2"/>
        <v>316256.24</v>
      </c>
      <c r="AA25" s="161">
        <f t="shared" si="2"/>
        <v>12396.660000000003</v>
      </c>
      <c r="AB25" s="162">
        <f t="shared" si="2"/>
        <v>2905287.7800000003</v>
      </c>
      <c r="AC25" s="163">
        <f t="shared" si="2"/>
        <v>36015.14</v>
      </c>
      <c r="AD25" s="161">
        <f t="shared" si="2"/>
        <v>1336806.1</v>
      </c>
      <c r="AE25" s="161">
        <f t="shared" si="2"/>
        <v>1450</v>
      </c>
      <c r="AF25" s="159">
        <f t="shared" si="2"/>
        <v>4885.999999999997</v>
      </c>
      <c r="AG25" s="159">
        <f t="shared" si="2"/>
        <v>4884</v>
      </c>
      <c r="AH25" s="162">
        <f t="shared" si="2"/>
        <v>1348</v>
      </c>
    </row>
    <row r="26" spans="1:34" s="64" customFormat="1" ht="27.75" customHeight="1">
      <c r="A26" s="46" t="s">
        <v>68</v>
      </c>
      <c r="B26" s="47" t="s">
        <v>69</v>
      </c>
      <c r="C26" s="165">
        <f>IF(C25&lt;=(C15-C11),C25," ")</f>
        <v>22071512.28</v>
      </c>
      <c r="D26" s="48">
        <f>IF(D25&lt;=(D15-D11),D25," ")</f>
        <v>143194719.68</v>
      </c>
      <c r="E26" s="166">
        <f>SUM(F26:AH26)</f>
        <v>17905771.23</v>
      </c>
      <c r="F26" s="167">
        <v>193764</v>
      </c>
      <c r="G26" s="168">
        <v>1086548.18</v>
      </c>
      <c r="H26" s="168">
        <v>403782.67</v>
      </c>
      <c r="I26" s="169">
        <v>692802.44</v>
      </c>
      <c r="J26" s="170">
        <v>905895.2</v>
      </c>
      <c r="K26" s="171">
        <v>96759</v>
      </c>
      <c r="L26" s="172">
        <v>1114427.7</v>
      </c>
      <c r="M26" s="171">
        <v>1356777.2</v>
      </c>
      <c r="N26" s="168">
        <v>9571</v>
      </c>
      <c r="O26" s="168">
        <v>352392</v>
      </c>
      <c r="P26" s="171">
        <v>101750.1</v>
      </c>
      <c r="Q26" s="171">
        <v>251557</v>
      </c>
      <c r="R26" s="171">
        <v>370234.62</v>
      </c>
      <c r="S26" s="171">
        <v>447996</v>
      </c>
      <c r="T26" s="171">
        <v>2573025</v>
      </c>
      <c r="U26" s="171">
        <v>117654</v>
      </c>
      <c r="V26" s="168">
        <v>1115237.5</v>
      </c>
      <c r="W26" s="171">
        <v>537347</v>
      </c>
      <c r="X26" s="168">
        <v>1421872</v>
      </c>
      <c r="Y26" s="168">
        <v>137048.7</v>
      </c>
      <c r="Z26" s="171">
        <v>316256.24</v>
      </c>
      <c r="AA26" s="171">
        <v>12396.66</v>
      </c>
      <c r="AB26" s="172">
        <v>2905287.78</v>
      </c>
      <c r="AC26" s="173">
        <v>36015.14</v>
      </c>
      <c r="AD26" s="171">
        <v>1336806.1</v>
      </c>
      <c r="AE26" s="171">
        <v>1450</v>
      </c>
      <c r="AF26" s="168">
        <v>4886</v>
      </c>
      <c r="AG26" s="168">
        <v>4884</v>
      </c>
      <c r="AH26" s="174">
        <v>1348</v>
      </c>
    </row>
    <row r="27" spans="1:34" s="64" customFormat="1" ht="40.5">
      <c r="A27" s="49" t="s">
        <v>70</v>
      </c>
      <c r="B27" s="50" t="s">
        <v>71</v>
      </c>
      <c r="C27" s="175">
        <f>SUM(D27:E27)</f>
        <v>6291607901.15</v>
      </c>
      <c r="D27" s="51">
        <f>-D9</f>
        <v>5832640050.75</v>
      </c>
      <c r="E27" s="176">
        <f>SUM(F27:AH27)</f>
        <v>458967850.4</v>
      </c>
      <c r="F27" s="177">
        <v>3821037.09</v>
      </c>
      <c r="G27" s="178">
        <v>0</v>
      </c>
      <c r="H27" s="178">
        <v>0</v>
      </c>
      <c r="I27" s="179">
        <v>45732689.42</v>
      </c>
      <c r="J27" s="180">
        <v>38338122.93</v>
      </c>
      <c r="K27" s="179">
        <v>0</v>
      </c>
      <c r="L27" s="181">
        <v>34743838.75</v>
      </c>
      <c r="M27" s="179">
        <v>7802307.91</v>
      </c>
      <c r="N27" s="178">
        <v>0</v>
      </c>
      <c r="O27" s="178">
        <v>0</v>
      </c>
      <c r="P27" s="179">
        <v>0</v>
      </c>
      <c r="Q27" s="179">
        <v>0</v>
      </c>
      <c r="R27" s="179">
        <v>0</v>
      </c>
      <c r="S27" s="179">
        <v>0</v>
      </c>
      <c r="T27" s="179">
        <v>80246995.49</v>
      </c>
      <c r="U27" s="179">
        <v>20078792.27</v>
      </c>
      <c r="V27" s="178">
        <v>0</v>
      </c>
      <c r="W27" s="179">
        <v>76196742.04</v>
      </c>
      <c r="X27" s="178">
        <v>49102379.480000004</v>
      </c>
      <c r="Y27" s="178">
        <v>102904945.02000001</v>
      </c>
      <c r="Z27" s="179">
        <v>0</v>
      </c>
      <c r="AA27" s="179">
        <v>0</v>
      </c>
      <c r="AB27" s="181">
        <v>0</v>
      </c>
      <c r="AC27" s="182">
        <v>0</v>
      </c>
      <c r="AD27" s="179">
        <v>0</v>
      </c>
      <c r="AE27" s="179">
        <v>0</v>
      </c>
      <c r="AF27" s="178">
        <v>0</v>
      </c>
      <c r="AG27" s="178">
        <v>0</v>
      </c>
      <c r="AH27" s="181">
        <v>0</v>
      </c>
    </row>
    <row r="28" spans="1:34" s="64" customFormat="1" ht="27.75" customHeight="1">
      <c r="A28" s="52" t="s">
        <v>72</v>
      </c>
      <c r="B28" s="53" t="s">
        <v>73</v>
      </c>
      <c r="C28" s="165">
        <f>SUM(C8+C10+C12+C13+C14-C18-C21-C22-C23-C24)</f>
        <v>2574581703.0700006</v>
      </c>
      <c r="D28" s="48">
        <f>D15-D26</f>
        <v>2193890860.1200004</v>
      </c>
      <c r="E28" s="183">
        <f>SUM(F28:AH28)</f>
        <v>380690842.94999987</v>
      </c>
      <c r="F28" s="167">
        <f aca="true" t="shared" si="3" ref="F28:AH28">F15-F25</f>
        <v>109494293.53999999</v>
      </c>
      <c r="G28" s="168">
        <f t="shared" si="3"/>
        <v>6741099.33</v>
      </c>
      <c r="H28" s="168">
        <f t="shared" si="3"/>
        <v>20925313.16</v>
      </c>
      <c r="I28" s="171">
        <f t="shared" si="3"/>
        <v>12608087.99</v>
      </c>
      <c r="J28" s="171">
        <f t="shared" si="3"/>
        <v>2198878.76</v>
      </c>
      <c r="K28" s="171">
        <f t="shared" si="3"/>
        <v>8554705.330000002</v>
      </c>
      <c r="L28" s="172">
        <f t="shared" si="3"/>
        <v>3517973.38</v>
      </c>
      <c r="M28" s="171">
        <f t="shared" si="3"/>
        <v>19849043.05</v>
      </c>
      <c r="N28" s="168">
        <f t="shared" si="3"/>
        <v>5150672.06</v>
      </c>
      <c r="O28" s="168">
        <f t="shared" si="3"/>
        <v>3148907.1699999995</v>
      </c>
      <c r="P28" s="168">
        <f t="shared" si="3"/>
        <v>3812183.1999999997</v>
      </c>
      <c r="Q28" s="171">
        <f t="shared" si="3"/>
        <v>3405801.0000000005</v>
      </c>
      <c r="R28" s="171">
        <f t="shared" si="3"/>
        <v>17393746.759999998</v>
      </c>
      <c r="S28" s="171">
        <f t="shared" si="3"/>
        <v>16128733.31</v>
      </c>
      <c r="T28" s="171">
        <f t="shared" si="3"/>
        <v>291214.2000000002</v>
      </c>
      <c r="U28" s="171">
        <f t="shared" si="3"/>
        <v>2622898.31</v>
      </c>
      <c r="V28" s="168">
        <f t="shared" si="3"/>
        <v>22563832.03</v>
      </c>
      <c r="W28" s="168">
        <f t="shared" si="3"/>
        <v>27508386.14</v>
      </c>
      <c r="X28" s="168">
        <f t="shared" si="3"/>
        <v>11010048.39</v>
      </c>
      <c r="Y28" s="168">
        <f t="shared" si="3"/>
        <v>3104811.53</v>
      </c>
      <c r="Z28" s="171">
        <f t="shared" si="3"/>
        <v>8018657.749999999</v>
      </c>
      <c r="AA28" s="171">
        <f t="shared" si="3"/>
        <v>9068074.469999999</v>
      </c>
      <c r="AB28" s="172">
        <f t="shared" si="3"/>
        <v>41250709.95</v>
      </c>
      <c r="AC28" s="173">
        <f t="shared" si="3"/>
        <v>1538003.1400000001</v>
      </c>
      <c r="AD28" s="171">
        <f t="shared" si="3"/>
        <v>17382280.06</v>
      </c>
      <c r="AE28" s="171">
        <f t="shared" si="3"/>
        <v>1485293.37</v>
      </c>
      <c r="AF28" s="168">
        <f t="shared" si="3"/>
        <v>885692.76</v>
      </c>
      <c r="AG28" s="168">
        <f t="shared" si="3"/>
        <v>322843.13</v>
      </c>
      <c r="AH28" s="172">
        <f t="shared" si="3"/>
        <v>708659.6799999999</v>
      </c>
    </row>
    <row r="29" spans="1:34" s="64" customFormat="1" ht="27.75" customHeight="1" thickBot="1">
      <c r="A29" s="41" t="s">
        <v>74</v>
      </c>
      <c r="B29" s="42" t="s">
        <v>75</v>
      </c>
      <c r="C29" s="184">
        <f>SUM(D29:E29)</f>
        <v>6291607901.15</v>
      </c>
      <c r="D29" s="54">
        <f>D27</f>
        <v>5832640050.75</v>
      </c>
      <c r="E29" s="44">
        <f>SUM(F29:AH29)</f>
        <v>458967850.4</v>
      </c>
      <c r="F29" s="185">
        <f aca="true" t="shared" si="4" ref="F29:AH29">SUM(F27)</f>
        <v>3821037.089999998</v>
      </c>
      <c r="G29" s="186">
        <f t="shared" si="4"/>
        <v>0</v>
      </c>
      <c r="H29" s="186">
        <f t="shared" si="4"/>
        <v>0</v>
      </c>
      <c r="I29" s="186">
        <f t="shared" si="4"/>
        <v>45732689.42</v>
      </c>
      <c r="J29" s="187">
        <f t="shared" si="4"/>
        <v>38338122.93</v>
      </c>
      <c r="K29" s="54">
        <f t="shared" si="4"/>
        <v>0</v>
      </c>
      <c r="L29" s="188">
        <f t="shared" si="4"/>
        <v>34743838.75</v>
      </c>
      <c r="M29" s="54">
        <f t="shared" si="4"/>
        <v>7802307.91</v>
      </c>
      <c r="N29" s="186">
        <f t="shared" si="4"/>
        <v>0</v>
      </c>
      <c r="O29" s="186">
        <f t="shared" si="4"/>
        <v>0</v>
      </c>
      <c r="P29" s="186">
        <f t="shared" si="4"/>
        <v>0</v>
      </c>
      <c r="Q29" s="187">
        <f t="shared" si="4"/>
        <v>0</v>
      </c>
      <c r="R29" s="54">
        <f t="shared" si="4"/>
        <v>0</v>
      </c>
      <c r="S29" s="187">
        <f t="shared" si="4"/>
        <v>0</v>
      </c>
      <c r="T29" s="54">
        <f t="shared" si="4"/>
        <v>80246995.49</v>
      </c>
      <c r="U29" s="186">
        <f t="shared" si="4"/>
        <v>20078792.27</v>
      </c>
      <c r="V29" s="186">
        <f t="shared" si="4"/>
        <v>0</v>
      </c>
      <c r="W29" s="187">
        <f t="shared" si="4"/>
        <v>76196742.04</v>
      </c>
      <c r="X29" s="54">
        <f t="shared" si="4"/>
        <v>49102379.480000004</v>
      </c>
      <c r="Y29" s="186">
        <f t="shared" si="4"/>
        <v>102904945.02000001</v>
      </c>
      <c r="Z29" s="186">
        <f t="shared" si="4"/>
        <v>0</v>
      </c>
      <c r="AA29" s="186">
        <f t="shared" si="4"/>
        <v>0</v>
      </c>
      <c r="AB29" s="188">
        <f t="shared" si="4"/>
        <v>0</v>
      </c>
      <c r="AC29" s="54">
        <f t="shared" si="4"/>
        <v>0</v>
      </c>
      <c r="AD29" s="186">
        <f t="shared" si="4"/>
        <v>0</v>
      </c>
      <c r="AE29" s="186">
        <f t="shared" si="4"/>
        <v>0</v>
      </c>
      <c r="AF29" s="186">
        <f t="shared" si="4"/>
        <v>0</v>
      </c>
      <c r="AG29" s="186">
        <f t="shared" si="4"/>
        <v>0</v>
      </c>
      <c r="AH29" s="188">
        <f t="shared" si="4"/>
        <v>0</v>
      </c>
    </row>
    <row r="31" ht="15.75">
      <c r="C31" s="189">
        <f>C15-C25</f>
        <v>2574581703.07</v>
      </c>
    </row>
  </sheetData>
  <mergeCells count="32">
    <mergeCell ref="AH2:AH4"/>
    <mergeCell ref="AG2:AG4"/>
    <mergeCell ref="AF2:AF4"/>
    <mergeCell ref="AE2:AE4"/>
    <mergeCell ref="AD2:AD4"/>
    <mergeCell ref="AC2:AC4"/>
    <mergeCell ref="AB2:AB4"/>
    <mergeCell ref="AA2:AA4"/>
    <mergeCell ref="Z2:Z4"/>
    <mergeCell ref="Y2:Y4"/>
    <mergeCell ref="X2:X4"/>
    <mergeCell ref="W2:W4"/>
    <mergeCell ref="V2:V4"/>
    <mergeCell ref="S2:S4"/>
    <mergeCell ref="T2:T4"/>
    <mergeCell ref="U2:U4"/>
    <mergeCell ref="L2:L4"/>
    <mergeCell ref="E2:E4"/>
    <mergeCell ref="R2:R4"/>
    <mergeCell ref="M2:M4"/>
    <mergeCell ref="N2:N4"/>
    <mergeCell ref="O2:O4"/>
    <mergeCell ref="P2:P4"/>
    <mergeCell ref="Q2:Q4"/>
    <mergeCell ref="F2:F4"/>
    <mergeCell ref="G2:G4"/>
    <mergeCell ref="D2:D4"/>
    <mergeCell ref="C2:C4"/>
    <mergeCell ref="J2:J4"/>
    <mergeCell ref="K2:K4"/>
    <mergeCell ref="H2:H4"/>
    <mergeCell ref="I2:I4"/>
  </mergeCells>
  <printOptions horizontalCentered="1"/>
  <pageMargins left="0.5905511811023623" right="0.5905511811023623" top="1.5748031496062993" bottom="0.1968503937007874" header="0.9448818897637796" footer="0.11811023622047245"/>
  <pageSetup fitToHeight="0" fitToWidth="3" horizontalDpi="600" verticalDpi="600" orientation="landscape" paperSize="9" scale="45" r:id="rId3"/>
  <headerFooter alignWithMargins="0">
    <oddHeader>&amp;C&amp;"Times New Roman CE,Tučné"&amp;24Přehled o finančním vypořádání statutárního města Brna za rok 2008
</oddHeader>
  </headerFooter>
  <colBreaks count="2" manualBreakCount="2">
    <brk id="12" max="28" man="1"/>
    <brk id="23" max="2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Petr Bauer</cp:lastModifiedBy>
  <cp:lastPrinted>2010-04-16T07:44:47Z</cp:lastPrinted>
  <dcterms:created xsi:type="dcterms:W3CDTF">2010-04-11T10:07:27Z</dcterms:created>
  <dcterms:modified xsi:type="dcterms:W3CDTF">2010-04-28T13:53:05Z</dcterms:modified>
  <cp:category/>
  <cp:version/>
  <cp:contentType/>
  <cp:contentStatus/>
</cp:coreProperties>
</file>