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0" yWindow="75" windowWidth="14670" windowHeight="11955" tabRatio="653" activeTab="0"/>
  </bookViews>
  <sheets>
    <sheet name="FRR, FKŠ" sheetId="1" r:id="rId1"/>
    <sheet name="FKEP" sheetId="2" r:id="rId2"/>
    <sheet name="FBV" sheetId="3" r:id="rId3"/>
    <sheet name="FRB" sheetId="4" r:id="rId4"/>
    <sheet name="SF" sheetId="5" r:id="rId5"/>
    <sheet name="VS MP" sheetId="6" r:id="rId6"/>
  </sheets>
  <definedNames>
    <definedName name="&#13;">#REF!</definedName>
    <definedName name="_1_">#REF!</definedName>
    <definedName name="_xlnm.Print_Titles" localSheetId="1">'FKEP'!$A:$B</definedName>
    <definedName name="_xlnm.Print_Area" localSheetId="2">'FBV'!$A$1:$G$74</definedName>
    <definedName name="_xlnm.Print_Area" localSheetId="1">'FKEP'!$A$1:$G$164</definedName>
    <definedName name="_xlnm.Print_Area" localSheetId="3">'FRB'!$A$1:$I$55</definedName>
    <definedName name="_xlnm.Print_Area" localSheetId="0">'FRR, FKŠ'!$A$1:$D$41</definedName>
    <definedName name="_xlnm.Print_Area" localSheetId="4">'SF'!$A$1:$E$50</definedName>
    <definedName name="_xlnm.Print_Area" localSheetId="5">'VS MP'!$A$2:$D$22</definedName>
  </definedNames>
  <calcPr fullCalcOnLoad="1"/>
</workbook>
</file>

<file path=xl/comments2.xml><?xml version="1.0" encoding="utf-8"?>
<comments xmlns="http://schemas.openxmlformats.org/spreadsheetml/2006/main">
  <authors>
    <author>Michala Schořová</author>
    <author>trnecka</author>
  </authors>
  <commentList>
    <comment ref="F141" authorId="0">
      <text>
        <r>
          <rPr>
            <b/>
            <sz val="8"/>
            <rFont val="Tahoma"/>
            <family val="0"/>
          </rPr>
          <t>Michala Schořová:</t>
        </r>
        <r>
          <rPr>
            <sz val="8"/>
            <rFont val="Tahoma"/>
            <family val="0"/>
          </rPr>
          <t xml:space="preserve">
rozdíl je 648, posláno partnerům přímo ze ZB40 mimo FKEP, dotace také převedena ze ZB40 do FKEP snížená o tuto částku</t>
        </r>
      </text>
    </comment>
    <comment ref="F21" authorId="0">
      <text>
        <r>
          <rPr>
            <b/>
            <sz val="8"/>
            <rFont val="Tahoma"/>
            <family val="0"/>
          </rPr>
          <t>Michala Schořová:</t>
        </r>
        <r>
          <rPr>
            <sz val="8"/>
            <rFont val="Tahoma"/>
            <family val="0"/>
          </rPr>
          <t xml:space="preserve">
17 400 rozpočtově šlo z 5099</t>
        </r>
      </text>
    </comment>
    <comment ref="E63" authorId="0">
      <text>
        <r>
          <rPr>
            <b/>
            <sz val="8"/>
            <rFont val="Tahoma"/>
            <family val="0"/>
          </rPr>
          <t>Michala Schořová:</t>
        </r>
        <r>
          <rPr>
            <sz val="8"/>
            <rFont val="Tahoma"/>
            <family val="0"/>
          </rPr>
          <t xml:space="preserve">
67 888 vyčerpáno limitkou</t>
        </r>
      </text>
    </comment>
    <comment ref="E155" authorId="0">
      <text>
        <r>
          <rPr>
            <b/>
            <sz val="8"/>
            <rFont val="Tahoma"/>
            <family val="0"/>
          </rPr>
          <t>Michala Schořová:</t>
        </r>
        <r>
          <rPr>
            <sz val="8"/>
            <rFont val="Tahoma"/>
            <family val="0"/>
          </rPr>
          <t xml:space="preserve">
17 400 hrazeno ze ZBU, ale rozpočtově z 5099 - nebylo přeúčtováno</t>
        </r>
      </text>
    </comment>
    <comment ref="G21" authorId="0">
      <text>
        <r>
          <rPr>
            <b/>
            <sz val="8"/>
            <rFont val="Tahoma"/>
            <family val="0"/>
          </rPr>
          <t>Michala Schořová:</t>
        </r>
        <r>
          <rPr>
            <sz val="8"/>
            <rFont val="Tahoma"/>
            <family val="0"/>
          </rPr>
          <t xml:space="preserve">
17 400 rozpočtově šlo z 5099</t>
        </r>
      </text>
    </comment>
    <comment ref="I10" authorId="1">
      <text>
        <r>
          <rPr>
            <b/>
            <sz val="12"/>
            <rFont val="Tahoma"/>
            <family val="2"/>
          </rPr>
          <t>trnecka:</t>
        </r>
        <r>
          <rPr>
            <sz val="12"/>
            <rFont val="Tahoma"/>
            <family val="2"/>
          </rPr>
          <t xml:space="preserve">
31 tis. Kč - kurzový rozdíl mezi částkou přijatou za ZBÚ PRESS a následně odeslanou na FKEP</t>
        </r>
      </text>
    </comment>
  </commentList>
</comments>
</file>

<file path=xl/sharedStrings.xml><?xml version="1.0" encoding="utf-8"?>
<sst xmlns="http://schemas.openxmlformats.org/spreadsheetml/2006/main" count="543" uniqueCount="417">
  <si>
    <t>v tis. Kč</t>
  </si>
  <si>
    <t xml:space="preserve">FOND  REZERV  A  ROZVOJE </t>
  </si>
  <si>
    <t>Schválený rozpočet</t>
  </si>
  <si>
    <t>ZDROJE celkem</t>
  </si>
  <si>
    <t>POTŘEBY celkem</t>
  </si>
  <si>
    <t>Zůstatek</t>
  </si>
  <si>
    <t>FOND KRYTÍ ŠKOD NA NEMOVITÉM MAJETKU A SOUBORU</t>
  </si>
  <si>
    <t xml:space="preserve"> MOVITÝCH VĚCÍ VE VLASTNICTVÍ MĚSTA BRNA</t>
  </si>
  <si>
    <t>Upravený rozpočet</t>
  </si>
  <si>
    <t>Počáteční stav zdrojů</t>
  </si>
  <si>
    <t xml:space="preserve">Počáteční stav zdrojů </t>
  </si>
  <si>
    <t>Bank. účet 236</t>
  </si>
  <si>
    <t>účet 419</t>
  </si>
  <si>
    <t>Převody z FRR do FBV, FKEP a Soc. fondu v rámci FV 2009</t>
  </si>
  <si>
    <t>Příjmy z FV 2010 bez MČ</t>
  </si>
  <si>
    <t>Zapojení rezervy pro rozvoj podnikatelských aktivit (SPP 3437)</t>
  </si>
  <si>
    <t>Výdaje z FV 2010 bez MČ</t>
  </si>
  <si>
    <t>Výdaje z FV 2010 - MČ</t>
  </si>
  <si>
    <t>Příjmy z FV 2010 - MČ</t>
  </si>
  <si>
    <t>ZDROJE</t>
  </si>
  <si>
    <t>Převod z FBV do FRR v rámci FV 2010 s městskými částmi</t>
  </si>
  <si>
    <t>Zapojení rezervy ve schváleném rozpočtu města k vykrytí potřeb FV 2010</t>
  </si>
  <si>
    <t>Tvorba FRR ze ZBÚ na vykrytí potřeb FV 2010</t>
  </si>
  <si>
    <t>k 31.12.2011</t>
  </si>
  <si>
    <t>Skut. k 31. 12. 2011</t>
  </si>
  <si>
    <t>účet 236/419</t>
  </si>
  <si>
    <t>FOND BYTOVÉ VÝSTAVBY</t>
  </si>
  <si>
    <t xml:space="preserve">Upravený rozpočet </t>
  </si>
  <si>
    <t>Předpis stavu fondu</t>
  </si>
  <si>
    <t>Skutečnost k 31. 12. 2011</t>
  </si>
  <si>
    <t>k 31. 12. 2011</t>
  </si>
  <si>
    <t>Ban.účet 236</t>
  </si>
  <si>
    <t>Účet 419</t>
  </si>
  <si>
    <t>Převod do FRR ve výši 10 % z kupní ceny nemovitostí</t>
  </si>
  <si>
    <t>Převod z FRR - rozdíl mezi předpisem stavu fondu a stavem účtu 419 k 31.12.2010</t>
  </si>
  <si>
    <t>Převod do Fondu kofinancování evropských projektů (spolufinancování projektů v odvětví bydlení)</t>
  </si>
  <si>
    <t>Převod do Fondu kofinancování evropských projektů (krátkodobá návratná finanční výpomoc)</t>
  </si>
  <si>
    <t>Prodej nemovitostí v průběhu roku</t>
  </si>
  <si>
    <t>Podíl MČ z prodeje nemovitostí dle čl. 76, odst. 11, písm. a) Statutu města Brna</t>
  </si>
  <si>
    <t>Pronájem pozemků</t>
  </si>
  <si>
    <t>Příjmy z nájemného - spoluvlastnický podíl</t>
  </si>
  <si>
    <t>Splátky půjček</t>
  </si>
  <si>
    <t>Prodej pozemků</t>
  </si>
  <si>
    <t>Převod od MČ - vratky nedočerpaných dotací z minulých let</t>
  </si>
  <si>
    <t>Úrok z prodlení za pozdní úhradu kupní ceny (Marešova 12)</t>
  </si>
  <si>
    <t>Ostatní příjmy</t>
  </si>
  <si>
    <t>Převod na ZBÚ (v rámci aktivních operací řízení likvidity města)</t>
  </si>
  <si>
    <t>Podíl MČ Brno-sever na financování akce IPRM TZ pláště budov skupiny domů 2,3,4</t>
  </si>
  <si>
    <t>Dotace IPRM</t>
  </si>
  <si>
    <t>Kapitálové</t>
  </si>
  <si>
    <t xml:space="preserve"> - lokalita bydlení Holásky-TI, SPP 3196</t>
  </si>
  <si>
    <t xml:space="preserve"> - DPS Renčova, SPP 3157</t>
  </si>
  <si>
    <t xml:space="preserve"> - bytový dům B vč.komunikace a TI,lokalita Jeneweinova SPP 3129 </t>
  </si>
  <si>
    <t xml:space="preserve"> - rekonstrukce bytů Zámečnická 2, SPP 3042</t>
  </si>
  <si>
    <t xml:space="preserve"> </t>
  </si>
  <si>
    <t xml:space="preserve"> - IPRM tech. zh. pláště budov skupiny domů 2, SPP 2998</t>
  </si>
  <si>
    <t xml:space="preserve"> - IPRM tech. zh. pláště budov skupiny domů 3, SPP 2997</t>
  </si>
  <si>
    <t xml:space="preserve"> - IPRM tech. zh. pláště budov skupiny domů 4, SPP 2996</t>
  </si>
  <si>
    <t xml:space="preserve"> - přestavba ubytovny JUVENTUS, SPP 3022</t>
  </si>
  <si>
    <t xml:space="preserve"> - start. byty - nákup 200-250 b.j., SPP 2978</t>
  </si>
  <si>
    <t xml:space="preserve"> - DPS Mlýnská, SPP 2936</t>
  </si>
  <si>
    <t xml:space="preserve"> - DPS Křídlovická, SPP 2937</t>
  </si>
  <si>
    <t xml:space="preserve"> - rekonstrukce školských zařízení (investiční transfery MČ Brno-střed, ZŠ Bakalovo nábřeží 8 - venkovní učebny, ZŠ a MŠ nám. 28. října 22 - rekonstrukce soc. zařízení a vodovodní přípojky v objektu Traubova, FM 7400), SPP 3192</t>
  </si>
  <si>
    <t xml:space="preserve"> - rekonstrukce školských zařízení (investiční transfer MČ Brno-Ivanovice, MŠ Hatě 19, rekonstrukce a přístavba, FM 7400), SPP 3192</t>
  </si>
  <si>
    <t xml:space="preserve"> - investiční transfery MČ (FM 7400)</t>
  </si>
  <si>
    <t xml:space="preserve"> - technické zhodnocení bytových domů ve správě OSM MMB, SPP 3036 (FM 6600)</t>
  </si>
  <si>
    <t xml:space="preserve"> - nabytí pozemků Řečkovice, SPP 2955 (FM 6300)</t>
  </si>
  <si>
    <t xml:space="preserve"> - MŠ Kamechy I, SPP 3038 (FM 5600)</t>
  </si>
  <si>
    <t xml:space="preserve"> - sanace odvodňovacích vrtů Brno-Bystrc, SPP 2979 (FM 5600)</t>
  </si>
  <si>
    <t xml:space="preserve"> - přístavba MŠ Medlánky, ul. Hudcova 47, SPP 2981 (FM 5600)</t>
  </si>
  <si>
    <t xml:space="preserve"> - MŠ Hatě 19 - rekonstrukce a přístavba, SPP 2950 (FM 5600)</t>
  </si>
  <si>
    <t xml:space="preserve"> - investiční transfery MČ (FM 1700)</t>
  </si>
  <si>
    <t xml:space="preserve"> - investiční půjčky MČ (FM 1700)</t>
  </si>
  <si>
    <t>Provozní</t>
  </si>
  <si>
    <t xml:space="preserve"> - náklady na uplatnění oprav - fyzické osoby</t>
  </si>
  <si>
    <t xml:space="preserve"> - náklady na uplatnění oprav - právnické osoby</t>
  </si>
  <si>
    <t xml:space="preserve"> - náklady na uplatnění oprav - společenství vlastníků </t>
  </si>
  <si>
    <t xml:space="preserve"> - náklady na uplatnění oprav - občanské sdružení</t>
  </si>
  <si>
    <t xml:space="preserve"> - znalecké posudky</t>
  </si>
  <si>
    <t xml:space="preserve"> - nákup služeb a geometrické plány</t>
  </si>
  <si>
    <t xml:space="preserve"> - správní poplatky</t>
  </si>
  <si>
    <t xml:space="preserve"> - daň z převodu nemovitostí</t>
  </si>
  <si>
    <t xml:space="preserve"> - poštovné</t>
  </si>
  <si>
    <t xml:space="preserve"> - nájemné</t>
  </si>
  <si>
    <t xml:space="preserve"> - poskytnuté neinvestiční příspěvky a náhrady</t>
  </si>
  <si>
    <t>PS účtu 419</t>
  </si>
  <si>
    <t>KS účtu 419</t>
  </si>
  <si>
    <t xml:space="preserve"> - opravy školských zařízení svěřených MČ (MČ Brno-střed, ZŠ nám. Míru 3 - odstranění vlhkosti tělocvičny, FM 7400)</t>
  </si>
  <si>
    <t xml:space="preserve"> - neinvestiční transfery MČ (FM 7400)</t>
  </si>
  <si>
    <t xml:space="preserve"> - opravy bytových domů ve správě OSM MMB (FM 6600)</t>
  </si>
  <si>
    <t xml:space="preserve"> - neinvestiční transfery MČ (FM 1700)</t>
  </si>
  <si>
    <t>Rozdíl mezi stavem účtu 419 a stavem příslušného bankovního účtu je tvořen saldem mezi poskytnutými půjčkami a přijatými splátkami půjček.</t>
  </si>
  <si>
    <t>Finanční vypořádání roku 2011</t>
  </si>
  <si>
    <t>Stav účtu 419 k 31. 12. 2011</t>
  </si>
  <si>
    <t xml:space="preserve">Převod z FRR do FBV: rozdíl mezi předpisem stavu fondu (1 892 688) a stavem účtu 419 (1 872 580) </t>
  </si>
  <si>
    <t>Převod z FRR do FBV: vratky od městských částí z prodeje majetku, které do konce roku 2011 nebyly odvedeny na účet města</t>
  </si>
  <si>
    <t>Převod z FBV do FRR: vratka za nerealizovaný prodej nemovitosti</t>
  </si>
  <si>
    <t>Převod z FBV do FRR: příjem městských částí ve výši 10 % z kupní ceny prodaných nemovitostí</t>
  </si>
  <si>
    <t>Stav Fondu bytové výstavby po finančním vypořádání</t>
  </si>
  <si>
    <t>Žádost o vrácení finančních prostředků Brno-střed: 909 633,-  (- 10 % zaslaných dle Pravidel)</t>
  </si>
  <si>
    <r>
      <t xml:space="preserve"> -</t>
    </r>
    <r>
      <rPr>
        <sz val="8"/>
        <rFont val="Times New Roman CE"/>
        <family val="0"/>
      </rPr>
      <t xml:space="preserve"> použití dle zásad pro zapojení fin. prostředků FBV a ost.fondů, SPP 4925 </t>
    </r>
  </si>
  <si>
    <t>FOND    ROZVOJE   BYDLENÍ</t>
  </si>
  <si>
    <t xml:space="preserve">Schválený </t>
  </si>
  <si>
    <t>rozpočet 2011</t>
  </si>
  <si>
    <t>Splátky z poskytnutých půjček</t>
  </si>
  <si>
    <t>Úroky z půjček</t>
  </si>
  <si>
    <t>Připsané úroky na účet</t>
  </si>
  <si>
    <t>Ostatní převody</t>
  </si>
  <si>
    <t>Smluvní pokuty a penále</t>
  </si>
  <si>
    <t>POTŘEBY</t>
  </si>
  <si>
    <t xml:space="preserve"> - vratka půjčky do státního rozpočtu</t>
  </si>
  <si>
    <t xml:space="preserve"> - investiční půjčky městským částem</t>
  </si>
  <si>
    <t xml:space="preserve"> - investiční půjčky fyz. osobám</t>
  </si>
  <si>
    <t>PS účtu 236</t>
  </si>
  <si>
    <t>KS účtu 236</t>
  </si>
  <si>
    <t xml:space="preserve"> - investiční půjčky práv. osobám</t>
  </si>
  <si>
    <t xml:space="preserve"> - provozní půjčky městským částem</t>
  </si>
  <si>
    <t xml:space="preserve">                                     </t>
  </si>
  <si>
    <t xml:space="preserve"> - provozní půjčky fyz. osobám</t>
  </si>
  <si>
    <t xml:space="preserve"> - provozní půjčky práv. osobám</t>
  </si>
  <si>
    <t xml:space="preserve"> - zaplacené poplatky</t>
  </si>
  <si>
    <t xml:space="preserve"> - provozní půjčky církvím a náb. spol.</t>
  </si>
  <si>
    <t>Rozdíl mezi stavem účtu 419 a stavem příslušného bankovního účtu je tvořen saldem mezi poskytnutými půjčkami a přijatými splátkami půjček</t>
  </si>
  <si>
    <t>Přehled o půjčkách poskytnutých z Fondu rozvoje bydlení města Brna a jejich splácení</t>
  </si>
  <si>
    <t>Ukazatel / Rok</t>
  </si>
  <si>
    <t>k 31.12. 2011</t>
  </si>
  <si>
    <t>Počet žadatelů</t>
  </si>
  <si>
    <t>Počet smluv s otevřeným  účtem</t>
  </si>
  <si>
    <t xml:space="preserve">Finanční  prostředky  poskytnuté </t>
  </si>
  <si>
    <t>na půjčky (v tis. Kč):</t>
  </si>
  <si>
    <t xml:space="preserve">  - investiční</t>
  </si>
  <si>
    <t xml:space="preserve">     - neinvestiční</t>
  </si>
  <si>
    <t>Finanční prostřed. ze splácení (v tis.Kč):</t>
  </si>
  <si>
    <t xml:space="preserve">             - úmory ( splátky )</t>
  </si>
  <si>
    <t xml:space="preserve">              - úroky ze splácení</t>
  </si>
  <si>
    <t>SOCIÁLNÍ FOND</t>
  </si>
  <si>
    <t>Schválený</t>
  </si>
  <si>
    <t>Upravený</t>
  </si>
  <si>
    <t>Předpis stavu</t>
  </si>
  <si>
    <t>Stav k 31. 12. 2011</t>
  </si>
  <si>
    <t>MMB a MP</t>
  </si>
  <si>
    <t>fondu k 31. 12. 2011</t>
  </si>
  <si>
    <t>Příjmy z finančního vypořádání roku 2010</t>
  </si>
  <si>
    <t>Příjmy z poplatků rekreačního střediska MP (Sykovec)</t>
  </si>
  <si>
    <t>Příjmy z poplatků rekreačních chat MMB (Jedovnice, Unčín, Rakovec)</t>
  </si>
  <si>
    <t>Doplňkový příjem za zaměstnance MMB</t>
  </si>
  <si>
    <t>Zúčtování výdajů r. 2010 na účtu 419</t>
  </si>
  <si>
    <t>Zálohový příděl fondu:</t>
  </si>
  <si>
    <t xml:space="preserve"> - za zaměstnance MMB a uvolněné členy ZMB (5 % z hrubých mezd)</t>
  </si>
  <si>
    <t xml:space="preserve"> - za zaměstnance Městské policie (5 % z hrubých mezd)</t>
  </si>
  <si>
    <t>Městská policie:</t>
  </si>
  <si>
    <t>Rekonstrukce chat RZ Sykovec (SPP 2977)</t>
  </si>
  <si>
    <t>Magistrát města Brna:</t>
  </si>
  <si>
    <t>Příspěvek na penzijní připojištění / životní pojištění / preventivní vyšetření / rekreaci / lázeňskou péči / rehabilitaci</t>
  </si>
  <si>
    <t>Příspěvek na stravování</t>
  </si>
  <si>
    <t>Dary</t>
  </si>
  <si>
    <t>Provozní výdaje rekreačních zařízení (Jedovnice, Unčín, Rakovec)</t>
  </si>
  <si>
    <t>Úhrada prokázaných výdajů odborové organizace na společenskou, kulturní a vzdělávací činnost</t>
  </si>
  <si>
    <t>Jazykové kurzy</t>
  </si>
  <si>
    <t>Setkání s důchodci</t>
  </si>
  <si>
    <t xml:space="preserve">Ošatné </t>
  </si>
  <si>
    <t xml:space="preserve">Dary </t>
  </si>
  <si>
    <t>Provozní výdaje rekreačních zařízení (Sykovec)</t>
  </si>
  <si>
    <t>Sportovní akce Městské policie</t>
  </si>
  <si>
    <t>Právní služby</t>
  </si>
  <si>
    <t>Příspěvek na MHD</t>
  </si>
  <si>
    <t>Příspěvek na penzijní připojištění</t>
  </si>
  <si>
    <t>Příspěvek sportovnímu klubu MP</t>
  </si>
  <si>
    <t>ZŮSTATEK</t>
  </si>
  <si>
    <t>FINANČNÍ VYPOŘÁDÁNÍ ROKU 2011</t>
  </si>
  <si>
    <t>Převod z FRR do SF - rozdíl mezi předpisem stavu fondu a skutečností</t>
  </si>
  <si>
    <t>Stav Sociálního fondu po finančním vypořádání</t>
  </si>
  <si>
    <t>VEŘEJNÁ SBÍRKA Městské policie Brno</t>
  </si>
  <si>
    <t>Příjmy z veřejné sbírky - peněžité příspěvky</t>
  </si>
  <si>
    <t>Příjmy z úroků</t>
  </si>
  <si>
    <t xml:space="preserve">Zapojení veřejné sbírky k financování provozních výdajů Útulku pro opuštěná zvířata </t>
  </si>
  <si>
    <t>S konáním Veřejné sbírky na činnost Útulku pro opuštěná zvířata a odchytové a asanační služby Městské policie souhlasila Rada města Brna na své R5/137. schůzi, konané dne 8. 3. 2010, a to s účinností od 1.4.2010.</t>
  </si>
  <si>
    <t>FOND KOFINANCOVÁNÍ</t>
  </si>
  <si>
    <t>Skutečnost (předpis)</t>
  </si>
  <si>
    <t>Skutečnost k 31.12.2011</t>
  </si>
  <si>
    <t>EVROPSKÝCH PROJEKTŮ</t>
  </si>
  <si>
    <t>bank. účet 236</t>
  </si>
  <si>
    <t>Převod z rozpočtu města dle statutu fondu</t>
  </si>
  <si>
    <t>Příjem z finančního vypořádání roku 2010</t>
  </si>
  <si>
    <t>Přijaté splátky půjčených prostředků z FKEP</t>
  </si>
  <si>
    <t>Přijaté transfery od městských částí</t>
  </si>
  <si>
    <t xml:space="preserve">Tvorba fondu z refundovaných prostředků </t>
  </si>
  <si>
    <t>Převod z FBV (spolufinancování projektů v odvětví bydlení)</t>
  </si>
  <si>
    <t>Převod z FBV (krátkodobá návratná finanční výpomoc)</t>
  </si>
  <si>
    <t>ZAK/SPP</t>
  </si>
  <si>
    <t>5001</t>
  </si>
  <si>
    <t>- Zpřístupnění brněnského podzemí - soubor staveb</t>
  </si>
  <si>
    <t>5005</t>
  </si>
  <si>
    <t>- Beringie</t>
  </si>
  <si>
    <t>5007</t>
  </si>
  <si>
    <t>- Optimalizace systému provozu sběrných dvorů - I. etapa</t>
  </si>
  <si>
    <t>5014</t>
  </si>
  <si>
    <t>- Strategie parkování v městě Brně</t>
  </si>
  <si>
    <t>5015</t>
  </si>
  <si>
    <t>- Rekonstrukce Wilsonova lesa</t>
  </si>
  <si>
    <t>5017</t>
  </si>
  <si>
    <t>- Revitalizace městských parků, I. etapa</t>
  </si>
  <si>
    <t>5018</t>
  </si>
  <si>
    <t>- Kouzelný svět animací - MUZEUM LOUTEK</t>
  </si>
  <si>
    <t>5020</t>
  </si>
  <si>
    <t>- Petrov</t>
  </si>
  <si>
    <t>5021</t>
  </si>
  <si>
    <t>- Joštova: úsek Moravské nám. - Komenského nám.</t>
  </si>
  <si>
    <t>5022</t>
  </si>
  <si>
    <t>- Moravské náměstí včetně Běhounské</t>
  </si>
  <si>
    <t>5023</t>
  </si>
  <si>
    <t>- Zelný trh</t>
  </si>
  <si>
    <t>5025</t>
  </si>
  <si>
    <t>- Joštova: úsek Komenského nám. - Údolní</t>
  </si>
  <si>
    <t>5026</t>
  </si>
  <si>
    <t>- CIVITAS-ELAN</t>
  </si>
  <si>
    <t>5034</t>
  </si>
  <si>
    <t>- Rekonstrukce Úrazové nemocnice</t>
  </si>
  <si>
    <t>5036</t>
  </si>
  <si>
    <t>- Metropolitní síť Brno</t>
  </si>
  <si>
    <t>5038</t>
  </si>
  <si>
    <t>- ZŠ Otevřená</t>
  </si>
  <si>
    <t>5041</t>
  </si>
  <si>
    <t>- Sportovní areál Brno-Útěchov</t>
  </si>
  <si>
    <t>5042</t>
  </si>
  <si>
    <t>- Areál dopravní výchovy</t>
  </si>
  <si>
    <t>5043</t>
  </si>
  <si>
    <t>- Plácky-aktivizační centra</t>
  </si>
  <si>
    <t>5044</t>
  </si>
  <si>
    <t>- Městské středisko krizové a sociální pomoci</t>
  </si>
  <si>
    <t>5045</t>
  </si>
  <si>
    <t>- Centrum zdravotně-sociální pomoci pro děti</t>
  </si>
  <si>
    <t>5046</t>
  </si>
  <si>
    <t>- Výstavba tělocvičny -ZŠ Zeiberlichova</t>
  </si>
  <si>
    <t>5047</t>
  </si>
  <si>
    <t>- ZŠ Úvoz - sportovní hřiště</t>
  </si>
  <si>
    <t>5048</t>
  </si>
  <si>
    <t>- Rekonstrukce sportovišť při ZŠ v Novém Lískovci</t>
  </si>
  <si>
    <t>5049</t>
  </si>
  <si>
    <t>- Rekonstrukce sportovního areálu, ZŠ Vedlejší</t>
  </si>
  <si>
    <t>5051</t>
  </si>
  <si>
    <t>- Rozvoj sítě cyklistických stezek, II. etapa</t>
  </si>
  <si>
    <t>5053</t>
  </si>
  <si>
    <t>- Stará školka - rekonstrukce a přístavba</t>
  </si>
  <si>
    <t>5054</t>
  </si>
  <si>
    <t>- Centrum pro sport a volný čas Komín</t>
  </si>
  <si>
    <t>5055</t>
  </si>
  <si>
    <t>- Zahrada v pohybu</t>
  </si>
  <si>
    <t>5056</t>
  </si>
  <si>
    <t>- Revitalizace parku Bubeníčkova</t>
  </si>
  <si>
    <t>5057</t>
  </si>
  <si>
    <t>- Areál volného času při ulici Mírová</t>
  </si>
  <si>
    <t>5059</t>
  </si>
  <si>
    <t>- Přístrojové vybavení Úrazové nemocnice</t>
  </si>
  <si>
    <t>5060</t>
  </si>
  <si>
    <t>- Zpřístupnění brněnského podzemí - část Kostnice</t>
  </si>
  <si>
    <t>5063</t>
  </si>
  <si>
    <t>- Rekonstrukce bytového domu Francouzská 44</t>
  </si>
  <si>
    <t>5064</t>
  </si>
  <si>
    <t>- Rekonstrukce bytového domu Francouzská 64</t>
  </si>
  <si>
    <t>5065</t>
  </si>
  <si>
    <t>- Rekonstrukce bytového domu Francouzská 68</t>
  </si>
  <si>
    <t>5066</t>
  </si>
  <si>
    <t>- Rekonstrukce bytového domu Bratislavská 62/Soudní 11</t>
  </si>
  <si>
    <t>5067</t>
  </si>
  <si>
    <t>- Rekonstrukce bytového domu Francouzská 20/Stará 1</t>
  </si>
  <si>
    <t>5068</t>
  </si>
  <si>
    <t>- Rekonstrukce bytového domu Francouzská 42</t>
  </si>
  <si>
    <t>5069</t>
  </si>
  <si>
    <t>- Rekonstrukce bytového domu Spolková 3</t>
  </si>
  <si>
    <t>5070</t>
  </si>
  <si>
    <t>- Rekonstrukce bytového domu Přadlácká 9/Spolková 17</t>
  </si>
  <si>
    <t>5071</t>
  </si>
  <si>
    <t>- Rekonstrukce bytového domu Bratislavská 39</t>
  </si>
  <si>
    <t>5072</t>
  </si>
  <si>
    <t>- Rekonstrukce bytového domu Bratislavská 36a</t>
  </si>
  <si>
    <t>5073</t>
  </si>
  <si>
    <t>- Rekonstrukce bytového domu Bratislavská 60</t>
  </si>
  <si>
    <t>5075</t>
  </si>
  <si>
    <t>- Dopravní telematika 2010-2013</t>
  </si>
  <si>
    <t>5077</t>
  </si>
  <si>
    <t>- Přírodovědné exploratorium</t>
  </si>
  <si>
    <t>5078</t>
  </si>
  <si>
    <t>- Vila Tugendhat</t>
  </si>
  <si>
    <t>5079</t>
  </si>
  <si>
    <t>- Regionální biocentrum Cacovický ostrov</t>
  </si>
  <si>
    <t>5080</t>
  </si>
  <si>
    <t>- Azylový dům Křenová - rozšíření ubytovací kapacity</t>
  </si>
  <si>
    <t>5082</t>
  </si>
  <si>
    <t>- Špilberk - Jižní křídlo</t>
  </si>
  <si>
    <t>5083</t>
  </si>
  <si>
    <t>- Víceúčelová tělocvična při ZŠ Čejkovická</t>
  </si>
  <si>
    <t>5086</t>
  </si>
  <si>
    <t>- Zavedení služby tísňové péče</t>
  </si>
  <si>
    <t>5090</t>
  </si>
  <si>
    <t>- Aplikace metod zvyšování kvality a tvorba procesního modelu MMB</t>
  </si>
  <si>
    <t>5093</t>
  </si>
  <si>
    <t>- TROLLEY</t>
  </si>
  <si>
    <t>5094</t>
  </si>
  <si>
    <t>- Revitalizace městských parků, II. etapa</t>
  </si>
  <si>
    <t>5096</t>
  </si>
  <si>
    <t>- Rekonstrukce objektu Hlídka 4</t>
  </si>
  <si>
    <t>5097</t>
  </si>
  <si>
    <t>- ZŠ Novolíšeňská - Sportovní centrum pro všechny generace</t>
  </si>
  <si>
    <t>5098</t>
  </si>
  <si>
    <t>- Park Hvězdička</t>
  </si>
  <si>
    <t>5100</t>
  </si>
  <si>
    <t>- Procesní optimalizace, implementace projektového řízení a monitoring spokojenosti uživatelů služeb na TSB</t>
  </si>
  <si>
    <t>5102</t>
  </si>
  <si>
    <t>- Sportovní areál lokalita Hněvkovského</t>
  </si>
  <si>
    <t>5103</t>
  </si>
  <si>
    <t>- Úprava ploch VZ kolem letohrádku Mitrovských</t>
  </si>
  <si>
    <t>5105</t>
  </si>
  <si>
    <t>- Výstavba parku Pod Plachtami na Kamenném Vrchu II</t>
  </si>
  <si>
    <t>5108</t>
  </si>
  <si>
    <t>- Rekonstrukce parku Lužánky, V. etapa, 2. část</t>
  </si>
  <si>
    <t>5109</t>
  </si>
  <si>
    <t>- Sanace skalní stěny v lokalitě Bosonohy - V.etapa</t>
  </si>
  <si>
    <t>5113</t>
  </si>
  <si>
    <t>- Zateplení ZŠ Horní,, ZŠ Janouškova a ZŠ Masarova</t>
  </si>
  <si>
    <t>5114</t>
  </si>
  <si>
    <t>- Zateplení ZŠ Milénova, ZŠ Košinova a ZŠ Novoměstská</t>
  </si>
  <si>
    <t>5115</t>
  </si>
  <si>
    <t>- Zateplení ZŠ Bednárova, ZŠ Heyrovského a ZŠ Plovdivská</t>
  </si>
  <si>
    <t>5119</t>
  </si>
  <si>
    <t>- Knihovna pro město</t>
  </si>
  <si>
    <t>5122</t>
  </si>
  <si>
    <t>- Odstranění bariér v rámci transformace penzionu pro důchodce na domov pro seniory</t>
  </si>
  <si>
    <t>5123</t>
  </si>
  <si>
    <t>- Otevřená škola - pohybem k zdravému životnímu stylu</t>
  </si>
  <si>
    <t>5124</t>
  </si>
  <si>
    <t>- IN line dráha při ZŠ Brno, Pavlovská 16, Brno - Kohoutovice</t>
  </si>
  <si>
    <t>5125</t>
  </si>
  <si>
    <t>- Rekonstrukce sportoviště při ZŠ Jasanová 2, Jundrov - 2.etapa</t>
  </si>
  <si>
    <t>5126</t>
  </si>
  <si>
    <t>- Relaxační a pohybové prostory ZŠ, Bosonožské náměstí 44, včetně technického a sociálního zázemí</t>
  </si>
  <si>
    <t>5127</t>
  </si>
  <si>
    <t>- Sportovní areál při Masarykově základní škole a Mateřské škole Bno, Zemědělská</t>
  </si>
  <si>
    <t>5128</t>
  </si>
  <si>
    <t>- Přístavba mateřské školy Šromova 55, Brno - Chrlice</t>
  </si>
  <si>
    <t>5129</t>
  </si>
  <si>
    <t>- Přístavba MŠ Brno, Tumaňanova 59</t>
  </si>
  <si>
    <t>5130</t>
  </si>
  <si>
    <t>- Přístavba tělocvičny (Kamenačky)</t>
  </si>
  <si>
    <t>5131</t>
  </si>
  <si>
    <t>- Regenerace objektu a areálu Mateřské školy Brno, Chodská 15</t>
  </si>
  <si>
    <t>5132</t>
  </si>
  <si>
    <t>- Rekonstrukce a dostavba MŠ Bratří Pelíšků 7</t>
  </si>
  <si>
    <t>5133</t>
  </si>
  <si>
    <t>- Rozšíření a rekonstrukce ZŠ Brno, Měšťanská 21</t>
  </si>
  <si>
    <t>5134</t>
  </si>
  <si>
    <t>- Stavební úpravy ZŠ Mutěnická - 3. etapa</t>
  </si>
  <si>
    <t>5136</t>
  </si>
  <si>
    <t>ZŠ Brno, Hroznová 1 - nástavba tělocvičny - vybudování jazykové učebny</t>
  </si>
  <si>
    <t>5137</t>
  </si>
  <si>
    <t>- Orlí, Měnínská a Novobranská</t>
  </si>
  <si>
    <t>5139</t>
  </si>
  <si>
    <t>- ZOO Brno - expozice klokanů</t>
  </si>
  <si>
    <t>5140</t>
  </si>
  <si>
    <t>- Kalahari - africká vesnice</t>
  </si>
  <si>
    <t>5141</t>
  </si>
  <si>
    <t>- Expozice orlů</t>
  </si>
  <si>
    <t>5009</t>
  </si>
  <si>
    <t>- Regenerace veřejné zeleně a dosadba vegetace v jižní části sídliště Brno-Líšeň</t>
  </si>
  <si>
    <t>5010</t>
  </si>
  <si>
    <t>- Sadové úpravy obnovy lesoparku nad ulicí Raisova v Brně-Novém Lískovci</t>
  </si>
  <si>
    <t>5011</t>
  </si>
  <si>
    <t>- Systémová úprava a dosadba vegetace v Brně-Bystrci</t>
  </si>
  <si>
    <t>5012</t>
  </si>
  <si>
    <t>- Regenerace veřejné zeleně v urbánním celku Brno-Bohunice-jihozápad</t>
  </si>
  <si>
    <t>- Kouzelný svět animací - Muzeum loutek</t>
  </si>
  <si>
    <t>5019</t>
  </si>
  <si>
    <t>- Brněnské architektonické stezky</t>
  </si>
  <si>
    <t>5024</t>
  </si>
  <si>
    <t>- Kobližná: prostor u OD Centrum</t>
  </si>
  <si>
    <t>5027</t>
  </si>
  <si>
    <t>- REURIS</t>
  </si>
  <si>
    <t>5028</t>
  </si>
  <si>
    <t>- Centrope</t>
  </si>
  <si>
    <t>5039</t>
  </si>
  <si>
    <t>- Rekonstrukce veř. sportoviště za domem Glinkova 13-17</t>
  </si>
  <si>
    <t>5040</t>
  </si>
  <si>
    <t>- Dětská hřiště - Šelepova Brno</t>
  </si>
  <si>
    <t>- Rekonstrukce sport. areálu, ZŠ Vedlejší</t>
  </si>
  <si>
    <t>5050</t>
  </si>
  <si>
    <t>- Odpočinková a sport. zóna "Terénky"</t>
  </si>
  <si>
    <t>5052</t>
  </si>
  <si>
    <t>- Rek. sport. areálu, ZŠ Heyrovského</t>
  </si>
  <si>
    <t>- Revitalizace parku Bubeníčkova v MČ Brno-Židenice</t>
  </si>
  <si>
    <t>5058</t>
  </si>
  <si>
    <t>- Manažer IPRM Brna</t>
  </si>
  <si>
    <t>5081</t>
  </si>
  <si>
    <t>- PRESS</t>
  </si>
  <si>
    <t>5091</t>
  </si>
  <si>
    <t>- MINIWASTE</t>
  </si>
  <si>
    <t>5095</t>
  </si>
  <si>
    <t>- Divadelní svět Brno</t>
  </si>
  <si>
    <t>5104</t>
  </si>
  <si>
    <t>- Vypracování hodnotící metodiky architektury z let 1945-1979</t>
  </si>
  <si>
    <t>5106</t>
  </si>
  <si>
    <t>- Úprava zeleně na ulicích Okrouhlá, Vedlejší a Pod Nemocnicí</t>
  </si>
  <si>
    <t>5107</t>
  </si>
  <si>
    <t>- Realizace skladebných částí ÚSES v k.ú. Tuřany</t>
  </si>
  <si>
    <t>5110</t>
  </si>
  <si>
    <t>- Rozvojové dokumenty Strategie pro Brno</t>
  </si>
  <si>
    <t>5111</t>
  </si>
  <si>
    <t>- Optimalizace řízení informatiky MMB</t>
  </si>
  <si>
    <t>5112</t>
  </si>
  <si>
    <t>- Digitalitace archivu města Brna</t>
  </si>
  <si>
    <t>5118</t>
  </si>
  <si>
    <t>- Podpora profesního a osobního růstu zaměstnanců SMB</t>
  </si>
  <si>
    <t>5138</t>
  </si>
  <si>
    <t>- Propagace jihomoravského regionu prostřednictvím videoprojekcí v brněnském podzemí</t>
  </si>
  <si>
    <t>5099</t>
  </si>
  <si>
    <t>- Předprojektová příprava</t>
  </si>
  <si>
    <t>Převod z FRR do FKEP: dotace, přijatá v roce 2011 na základní běžný účet a nepřevedená do FKEP - projekt ORG 5081</t>
  </si>
  <si>
    <t>Stav Fondu kofinancování evropských projektů po finančním vypořádání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</si>
</sst>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_)"/>
    <numFmt numFmtId="166" formatCode="#,##0_);\(#,##0\)"/>
    <numFmt numFmtId="167" formatCode="#,##0.00\ _K_č"/>
    <numFmt numFmtId="168" formatCode="#,##0.00\ &quot;Kč&quot;"/>
    <numFmt numFmtId="169" formatCode="0.0%"/>
    <numFmt numFmtId="170" formatCode="#\ ##,000&quot;Kč&quot;"/>
    <numFmt numFmtId="171" formatCode="#,##0.00&quot;Kč&quot;"/>
    <numFmt numFmtId="172" formatCode="#,##0.000"/>
    <numFmt numFmtId="173" formatCode="d/m/yy"/>
    <numFmt numFmtId="174" formatCode="0.0"/>
    <numFmt numFmtId="175" formatCode="#,##0.0000"/>
    <numFmt numFmtId="176" formatCode="0.000%"/>
    <numFmt numFmtId="177" formatCode="0.0000%"/>
    <numFmt numFmtId="178" formatCode="0.00000%"/>
    <numFmt numFmtId="179" formatCode="0.000"/>
    <numFmt numFmtId="180" formatCode="[$-405]d\.\ mmmm\ yyyy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000"/>
    <numFmt numFmtId="186" formatCode="000\ 00"/>
    <numFmt numFmtId="187" formatCode="#,##0_ ;[Red]\-#,##0\ "/>
    <numFmt numFmtId="188" formatCode="#,##0.0_);\(#,##0.0\)"/>
    <numFmt numFmtId="189" formatCode="#,##0_ ;\-#,##0\ "/>
    <numFmt numFmtId="190" formatCode="_-* #,##0.000\ _K_č_-;\-* #,##0.000\ _K_č_-;_-* &quot;-&quot;??\ _K_č_-;_-@_-"/>
    <numFmt numFmtId="191" formatCode="_-* #,##0.0000\ _K_č_-;\-* #,##0.0000\ _K_č_-;_-* &quot;-&quot;??\ _K_č_-;_-@_-"/>
    <numFmt numFmtId="192" formatCode="#,##0;[Red]#,##0"/>
    <numFmt numFmtId="193" formatCode="0_ ;[Red]\-0\ "/>
    <numFmt numFmtId="194" formatCode="0.E+00"/>
    <numFmt numFmtId="195" formatCode="0.00000"/>
    <numFmt numFmtId="196" formatCode="0.0000"/>
    <numFmt numFmtId="197" formatCode="#,##0\ &quot;Kč&quot;"/>
    <numFmt numFmtId="198" formatCode="0.000000"/>
    <numFmt numFmtId="199" formatCode="0.0000000"/>
    <numFmt numFmtId="200" formatCode="d/m"/>
    <numFmt numFmtId="201" formatCode="dd/mm/yy"/>
    <numFmt numFmtId="202" formatCode="[$€-2]\ #\ ##,000_);[Red]\([$€-2]\ #\ ##,000\)"/>
  </numFmts>
  <fonts count="56">
    <font>
      <sz val="10"/>
      <name val="Arial CE"/>
      <family val="0"/>
    </font>
    <font>
      <sz val="10"/>
      <name val="Courier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Arial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b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sz val="8"/>
      <name val="Arial CE"/>
      <family val="0"/>
    </font>
    <font>
      <b/>
      <sz val="8"/>
      <name val="Times New Roman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6"/>
      <name val="Calibri"/>
      <family val="2"/>
    </font>
    <font>
      <b/>
      <sz val="14"/>
      <name val="Times New Roman CE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Arial CE"/>
      <family val="0"/>
    </font>
    <font>
      <i/>
      <sz val="12"/>
      <name val="Times New Roman"/>
      <family val="1"/>
    </font>
    <font>
      <i/>
      <sz val="14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2" xfId="0" applyFont="1" applyBorder="1" applyAlignment="1">
      <alignment horizontal="justify" wrapText="1"/>
    </xf>
    <xf numFmtId="0" fontId="0" fillId="0" borderId="0" xfId="0" applyFill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4" fontId="3" fillId="0" borderId="13" xfId="0" applyNumberFormat="1" applyFont="1" applyBorder="1" applyAlignment="1">
      <alignment/>
    </xf>
    <xf numFmtId="0" fontId="8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2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3" fontId="3" fillId="0" borderId="13" xfId="0" applyNumberFormat="1" applyFont="1" applyFill="1" applyBorder="1" applyAlignment="1">
      <alignment/>
    </xf>
    <xf numFmtId="0" fontId="5" fillId="24" borderId="14" xfId="0" applyFont="1" applyFill="1" applyBorder="1" applyAlignment="1">
      <alignment horizontal="center" shrinkToFit="1"/>
    </xf>
    <xf numFmtId="0" fontId="8" fillId="0" borderId="15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horizontal="right"/>
    </xf>
    <xf numFmtId="3" fontId="17" fillId="0" borderId="12" xfId="0" applyNumberFormat="1" applyFont="1" applyFill="1" applyBorder="1" applyAlignment="1">
      <alignment/>
    </xf>
    <xf numFmtId="3" fontId="17" fillId="0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7" fillId="0" borderId="12" xfId="0" applyNumberFormat="1" applyFont="1" applyFill="1" applyBorder="1" applyAlignment="1">
      <alignment wrapText="1"/>
    </xf>
    <xf numFmtId="3" fontId="16" fillId="0" borderId="12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 wrapText="1"/>
    </xf>
    <xf numFmtId="3" fontId="18" fillId="0" borderId="14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 wrapText="1"/>
    </xf>
    <xf numFmtId="49" fontId="17" fillId="0" borderId="12" xfId="0" applyNumberFormat="1" applyFont="1" applyFill="1" applyBorder="1" applyAlignment="1">
      <alignment/>
    </xf>
    <xf numFmtId="3" fontId="18" fillId="0" borderId="0" xfId="0" applyNumberFormat="1" applyFont="1" applyFill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4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/>
    </xf>
    <xf numFmtId="0" fontId="20" fillId="0" borderId="26" xfId="0" applyFont="1" applyFill="1" applyBorder="1" applyAlignment="1">
      <alignment/>
    </xf>
    <xf numFmtId="3" fontId="18" fillId="0" borderId="27" xfId="0" applyNumberFormat="1" applyFont="1" applyFill="1" applyBorder="1" applyAlignment="1">
      <alignment/>
    </xf>
    <xf numFmtId="3" fontId="19" fillId="0" borderId="27" xfId="0" applyNumberFormat="1" applyFont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20" fillId="0" borderId="1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0" borderId="19" xfId="0" applyFont="1" applyFill="1" applyBorder="1" applyAlignment="1">
      <alignment/>
    </xf>
    <xf numFmtId="0" fontId="22" fillId="0" borderId="19" xfId="0" applyFont="1" applyFill="1" applyBorder="1" applyAlignment="1">
      <alignment horizontal="centerContinuous"/>
    </xf>
    <xf numFmtId="0" fontId="22" fillId="0" borderId="16" xfId="0" applyFont="1" applyFill="1" applyBorder="1" applyAlignment="1">
      <alignment horizontal="centerContinuous"/>
    </xf>
    <xf numFmtId="0" fontId="22" fillId="0" borderId="18" xfId="0" applyFont="1" applyFill="1" applyBorder="1" applyAlignment="1">
      <alignment horizontal="centerContinuous"/>
    </xf>
    <xf numFmtId="0" fontId="22" fillId="0" borderId="26" xfId="0" applyFont="1" applyFill="1" applyBorder="1" applyAlignment="1">
      <alignment horizontal="centerContinuous"/>
    </xf>
    <xf numFmtId="0" fontId="22" fillId="0" borderId="27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 horizontal="centerContinuous"/>
    </xf>
    <xf numFmtId="0" fontId="22" fillId="0" borderId="29" xfId="0" applyFont="1" applyFill="1" applyBorder="1" applyAlignment="1">
      <alignment/>
    </xf>
    <xf numFmtId="0" fontId="22" fillId="0" borderId="29" xfId="0" applyFont="1" applyFill="1" applyBorder="1" applyAlignment="1">
      <alignment horizontal="centerContinuous"/>
    </xf>
    <xf numFmtId="0" fontId="22" fillId="0" borderId="17" xfId="0" applyFont="1" applyFill="1" applyBorder="1" applyAlignment="1">
      <alignment horizontal="centerContinuous"/>
    </xf>
    <xf numFmtId="0" fontId="22" fillId="0" borderId="30" xfId="0" applyFont="1" applyFill="1" applyBorder="1" applyAlignment="1">
      <alignment horizontal="centerContinuous"/>
    </xf>
    <xf numFmtId="0" fontId="22" fillId="0" borderId="26" xfId="0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2" fillId="0" borderId="27" xfId="0" applyNumberFormat="1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28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3" fontId="21" fillId="0" borderId="19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2" fillId="0" borderId="28" xfId="0" applyFont="1" applyFill="1" applyBorder="1" applyAlignment="1">
      <alignment/>
    </xf>
    <xf numFmtId="3" fontId="22" fillId="0" borderId="28" xfId="0" applyNumberFormat="1" applyFont="1" applyFill="1" applyBorder="1" applyAlignment="1">
      <alignment/>
    </xf>
    <xf numFmtId="3" fontId="22" fillId="0" borderId="13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31" xfId="0" applyNumberFormat="1" applyFont="1" applyFill="1" applyBorder="1" applyAlignment="1">
      <alignment/>
    </xf>
    <xf numFmtId="3" fontId="22" fillId="0" borderId="32" xfId="0" applyNumberFormat="1" applyFont="1" applyFill="1" applyBorder="1" applyAlignment="1">
      <alignment/>
    </xf>
    <xf numFmtId="0" fontId="21" fillId="0" borderId="33" xfId="0" applyFont="1" applyFill="1" applyBorder="1" applyAlignment="1">
      <alignment/>
    </xf>
    <xf numFmtId="3" fontId="21" fillId="0" borderId="33" xfId="0" applyNumberFormat="1" applyFont="1" applyFill="1" applyBorder="1" applyAlignment="1">
      <alignment/>
    </xf>
    <xf numFmtId="3" fontId="21" fillId="0" borderId="34" xfId="0" applyNumberFormat="1" applyFont="1" applyFill="1" applyBorder="1" applyAlignment="1">
      <alignment/>
    </xf>
    <xf numFmtId="3" fontId="21" fillId="0" borderId="35" xfId="0" applyNumberFormat="1" applyFont="1" applyFill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 horizontal="center"/>
    </xf>
    <xf numFmtId="4" fontId="15" fillId="0" borderId="23" xfId="0" applyNumberFormat="1" applyFont="1" applyBorder="1" applyAlignment="1">
      <alignment/>
    </xf>
    <xf numFmtId="4" fontId="15" fillId="0" borderId="24" xfId="0" applyNumberFormat="1" applyFont="1" applyBorder="1" applyAlignment="1">
      <alignment/>
    </xf>
    <xf numFmtId="0" fontId="15" fillId="0" borderId="23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4" fontId="15" fillId="0" borderId="20" xfId="0" applyNumberFormat="1" applyFont="1" applyBorder="1" applyAlignment="1">
      <alignment/>
    </xf>
    <xf numFmtId="4" fontId="15" fillId="0" borderId="21" xfId="0" applyNumberFormat="1" applyFont="1" applyBorder="1" applyAlignment="1">
      <alignment/>
    </xf>
    <xf numFmtId="0" fontId="22" fillId="0" borderId="31" xfId="0" applyFont="1" applyFill="1" applyBorder="1" applyAlignment="1">
      <alignment/>
    </xf>
    <xf numFmtId="4" fontId="15" fillId="0" borderId="24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36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 shrinkToFit="1"/>
    </xf>
    <xf numFmtId="0" fontId="22" fillId="0" borderId="37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 shrinkToFit="1"/>
    </xf>
    <xf numFmtId="0" fontId="22" fillId="0" borderId="0" xfId="0" applyFont="1" applyAlignment="1">
      <alignment/>
    </xf>
    <xf numFmtId="0" fontId="21" fillId="0" borderId="40" xfId="0" applyFont="1" applyFill="1" applyBorder="1" applyAlignment="1">
      <alignment horizontal="left"/>
    </xf>
    <xf numFmtId="3" fontId="21" fillId="0" borderId="41" xfId="0" applyNumberFormat="1" applyFont="1" applyFill="1" applyBorder="1" applyAlignment="1">
      <alignment/>
    </xf>
    <xf numFmtId="3" fontId="21" fillId="0" borderId="42" xfId="0" applyNumberFormat="1" applyFont="1" applyFill="1" applyBorder="1" applyAlignment="1">
      <alignment/>
    </xf>
    <xf numFmtId="3" fontId="21" fillId="0" borderId="43" xfId="0" applyNumberFormat="1" applyFont="1" applyFill="1" applyBorder="1" applyAlignment="1">
      <alignment/>
    </xf>
    <xf numFmtId="3" fontId="21" fillId="0" borderId="44" xfId="0" applyNumberFormat="1" applyFont="1" applyFill="1" applyBorder="1" applyAlignment="1">
      <alignment/>
    </xf>
    <xf numFmtId="0" fontId="21" fillId="0" borderId="45" xfId="0" applyFont="1" applyFill="1" applyBorder="1" applyAlignment="1">
      <alignment horizontal="left"/>
    </xf>
    <xf numFmtId="3" fontId="21" fillId="0" borderId="46" xfId="0" applyNumberFormat="1" applyFont="1" applyFill="1" applyBorder="1" applyAlignment="1">
      <alignment/>
    </xf>
    <xf numFmtId="3" fontId="21" fillId="0" borderId="20" xfId="0" applyNumberFormat="1" applyFont="1" applyFill="1" applyBorder="1" applyAlignment="1">
      <alignment/>
    </xf>
    <xf numFmtId="3" fontId="21" fillId="0" borderId="47" xfId="0" applyNumberFormat="1" applyFont="1" applyFill="1" applyBorder="1" applyAlignment="1">
      <alignment/>
    </xf>
    <xf numFmtId="0" fontId="22" fillId="0" borderId="48" xfId="0" applyFont="1" applyFill="1" applyBorder="1" applyAlignment="1">
      <alignment horizontal="left"/>
    </xf>
    <xf numFmtId="3" fontId="22" fillId="0" borderId="49" xfId="0" applyNumberFormat="1" applyFont="1" applyFill="1" applyBorder="1" applyAlignment="1">
      <alignment/>
    </xf>
    <xf numFmtId="3" fontId="22" fillId="0" borderId="22" xfId="0" applyNumberFormat="1" applyFont="1" applyFill="1" applyBorder="1" applyAlignment="1">
      <alignment/>
    </xf>
    <xf numFmtId="3" fontId="22" fillId="0" borderId="50" xfId="0" applyNumberFormat="1" applyFont="1" applyFill="1" applyBorder="1" applyAlignment="1">
      <alignment/>
    </xf>
    <xf numFmtId="0" fontId="22" fillId="0" borderId="51" xfId="0" applyFont="1" applyFill="1" applyBorder="1" applyAlignment="1">
      <alignment horizontal="left"/>
    </xf>
    <xf numFmtId="3" fontId="22" fillId="0" borderId="42" xfId="0" applyNumberFormat="1" applyFont="1" applyFill="1" applyBorder="1" applyAlignment="1">
      <alignment/>
    </xf>
    <xf numFmtId="3" fontId="22" fillId="0" borderId="52" xfId="0" applyNumberFormat="1" applyFont="1" applyFill="1" applyBorder="1" applyAlignment="1">
      <alignment/>
    </xf>
    <xf numFmtId="0" fontId="21" fillId="0" borderId="45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left"/>
    </xf>
    <xf numFmtId="3" fontId="22" fillId="0" borderId="46" xfId="0" applyNumberFormat="1" applyFont="1" applyFill="1" applyBorder="1" applyAlignment="1">
      <alignment/>
    </xf>
    <xf numFmtId="3" fontId="22" fillId="0" borderId="47" xfId="0" applyNumberFormat="1" applyFont="1" applyFill="1" applyBorder="1" applyAlignment="1">
      <alignment/>
    </xf>
    <xf numFmtId="0" fontId="21" fillId="0" borderId="53" xfId="0" applyFont="1" applyFill="1" applyBorder="1" applyAlignment="1">
      <alignment horizontal="center"/>
    </xf>
    <xf numFmtId="3" fontId="21" fillId="0" borderId="54" xfId="0" applyNumberFormat="1" applyFont="1" applyFill="1" applyBorder="1" applyAlignment="1">
      <alignment/>
    </xf>
    <xf numFmtId="3" fontId="21" fillId="0" borderId="55" xfId="0" applyNumberFormat="1" applyFont="1" applyFill="1" applyBorder="1" applyAlignment="1">
      <alignment/>
    </xf>
    <xf numFmtId="3" fontId="21" fillId="0" borderId="56" xfId="0" applyNumberFormat="1" applyFont="1" applyFill="1" applyBorder="1" applyAlignment="1">
      <alignment/>
    </xf>
    <xf numFmtId="0" fontId="21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 vertical="top" wrapText="1"/>
    </xf>
    <xf numFmtId="49" fontId="21" fillId="0" borderId="0" xfId="0" applyNumberFormat="1" applyFont="1" applyFill="1" applyAlignment="1">
      <alignment wrapText="1"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right"/>
    </xf>
    <xf numFmtId="0" fontId="4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4" fillId="0" borderId="15" xfId="0" applyFont="1" applyBorder="1" applyAlignment="1">
      <alignment horizontal="center" shrinkToFit="1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shrinkToFit="1"/>
    </xf>
    <xf numFmtId="3" fontId="43" fillId="24" borderId="11" xfId="0" applyNumberFormat="1" applyFont="1" applyFill="1" applyBorder="1" applyAlignment="1">
      <alignment horizontal="right"/>
    </xf>
    <xf numFmtId="3" fontId="4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shrinkToFit="1"/>
    </xf>
    <xf numFmtId="3" fontId="11" fillId="0" borderId="12" xfId="0" applyNumberFormat="1" applyFont="1" applyFill="1" applyBorder="1" applyAlignment="1">
      <alignment horizontal="right"/>
    </xf>
    <xf numFmtId="3" fontId="11" fillId="24" borderId="12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0" fontId="4" fillId="0" borderId="14" xfId="0" applyFont="1" applyBorder="1" applyAlignment="1">
      <alignment shrinkToFit="1"/>
    </xf>
    <xf numFmtId="3" fontId="43" fillId="0" borderId="14" xfId="0" applyNumberFormat="1" applyFont="1" applyFill="1" applyBorder="1" applyAlignment="1">
      <alignment/>
    </xf>
    <xf numFmtId="0" fontId="4" fillId="0" borderId="57" xfId="0" applyFont="1" applyBorder="1" applyAlignment="1">
      <alignment shrinkToFit="1"/>
    </xf>
    <xf numFmtId="3" fontId="43" fillId="0" borderId="57" xfId="0" applyNumberFormat="1" applyFont="1" applyFill="1" applyBorder="1" applyAlignment="1">
      <alignment/>
    </xf>
    <xf numFmtId="0" fontId="4" fillId="0" borderId="12" xfId="0" applyFont="1" applyBorder="1" applyAlignment="1">
      <alignment shrinkToFit="1"/>
    </xf>
    <xf numFmtId="3" fontId="43" fillId="0" borderId="12" xfId="0" applyNumberFormat="1" applyFont="1" applyFill="1" applyBorder="1" applyAlignment="1">
      <alignment/>
    </xf>
    <xf numFmtId="3" fontId="11" fillId="0" borderId="28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wrapText="1" shrinkToFit="1"/>
    </xf>
    <xf numFmtId="0" fontId="3" fillId="0" borderId="12" xfId="0" applyFont="1" applyBorder="1" applyAlignment="1">
      <alignment vertical="center" wrapText="1" shrinkToFit="1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4" fontId="44" fillId="0" borderId="0" xfId="0" applyNumberFormat="1" applyFont="1" applyBorder="1" applyAlignment="1">
      <alignment/>
    </xf>
    <xf numFmtId="3" fontId="43" fillId="24" borderId="10" xfId="0" applyNumberFormat="1" applyFont="1" applyFill="1" applyBorder="1" applyAlignment="1">
      <alignment/>
    </xf>
    <xf numFmtId="3" fontId="43" fillId="0" borderId="1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3" fontId="4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1" xfId="0" applyFont="1" applyBorder="1" applyAlignment="1">
      <alignment/>
    </xf>
    <xf numFmtId="0" fontId="45" fillId="0" borderId="11" xfId="0" applyFont="1" applyBorder="1" applyAlignment="1">
      <alignment horizontal="right"/>
    </xf>
    <xf numFmtId="0" fontId="3" fillId="0" borderId="0" xfId="0" applyFont="1" applyAlignment="1">
      <alignment/>
    </xf>
    <xf numFmtId="49" fontId="15" fillId="0" borderId="58" xfId="0" applyNumberFormat="1" applyFont="1" applyBorder="1" applyAlignment="1">
      <alignment/>
    </xf>
    <xf numFmtId="0" fontId="15" fillId="0" borderId="58" xfId="0" applyFont="1" applyBorder="1" applyAlignment="1">
      <alignment/>
    </xf>
    <xf numFmtId="0" fontId="15" fillId="0" borderId="59" xfId="0" applyFont="1" applyBorder="1" applyAlignment="1">
      <alignment/>
    </xf>
    <xf numFmtId="0" fontId="15" fillId="0" borderId="60" xfId="0" applyFont="1" applyBorder="1" applyAlignment="1">
      <alignment/>
    </xf>
    <xf numFmtId="3" fontId="46" fillId="0" borderId="60" xfId="0" applyNumberFormat="1" applyFont="1" applyBorder="1" applyAlignment="1">
      <alignment/>
    </xf>
    <xf numFmtId="0" fontId="15" fillId="0" borderId="61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3" fontId="46" fillId="0" borderId="62" xfId="0" applyNumberFormat="1" applyFont="1" applyBorder="1" applyAlignment="1">
      <alignment/>
    </xf>
    <xf numFmtId="0" fontId="45" fillId="0" borderId="63" xfId="0" applyFont="1" applyBorder="1" applyAlignment="1">
      <alignment/>
    </xf>
    <xf numFmtId="0" fontId="45" fillId="0" borderId="64" xfId="0" applyFont="1" applyBorder="1" applyAlignment="1">
      <alignment/>
    </xf>
    <xf numFmtId="0" fontId="45" fillId="0" borderId="65" xfId="0" applyFont="1" applyBorder="1" applyAlignment="1">
      <alignment/>
    </xf>
    <xf numFmtId="3" fontId="47" fillId="0" borderId="65" xfId="0" applyNumberFormat="1" applyFont="1" applyBorder="1" applyAlignment="1">
      <alignment/>
    </xf>
    <xf numFmtId="0" fontId="12" fillId="0" borderId="0" xfId="0" applyFont="1" applyAlignment="1">
      <alignment/>
    </xf>
    <xf numFmtId="3" fontId="46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24" borderId="67" xfId="0" applyFont="1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24" borderId="69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70" xfId="0" applyNumberFormat="1" applyFont="1" applyFill="1" applyBorder="1" applyAlignment="1">
      <alignment horizontal="right"/>
    </xf>
    <xf numFmtId="0" fontId="3" fillId="0" borderId="71" xfId="0" applyFont="1" applyBorder="1" applyAlignment="1">
      <alignment/>
    </xf>
    <xf numFmtId="3" fontId="3" fillId="0" borderId="71" xfId="0" applyNumberFormat="1" applyFont="1" applyFill="1" applyBorder="1" applyAlignment="1">
      <alignment/>
    </xf>
    <xf numFmtId="3" fontId="4" fillId="0" borderId="70" xfId="0" applyNumberFormat="1" applyFont="1" applyFill="1" applyBorder="1" applyAlignment="1">
      <alignment/>
    </xf>
    <xf numFmtId="0" fontId="3" fillId="0" borderId="66" xfId="0" applyFont="1" applyBorder="1" applyAlignment="1">
      <alignment wrapText="1"/>
    </xf>
    <xf numFmtId="3" fontId="3" fillId="0" borderId="6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21" fillId="0" borderId="14" xfId="0" applyFont="1" applyFill="1" applyBorder="1" applyAlignment="1">
      <alignment/>
    </xf>
    <xf numFmtId="0" fontId="22" fillId="0" borderId="19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shrinkToFit="1"/>
    </xf>
    <xf numFmtId="0" fontId="50" fillId="0" borderId="16" xfId="0" applyFont="1" applyFill="1" applyBorder="1" applyAlignment="1">
      <alignment horizontal="center" shrinkToFit="1"/>
    </xf>
    <xf numFmtId="0" fontId="21" fillId="0" borderId="12" xfId="0" applyFont="1" applyFill="1" applyBorder="1" applyAlignment="1">
      <alignment/>
    </xf>
    <xf numFmtId="0" fontId="22" fillId="0" borderId="29" xfId="0" applyFont="1" applyBorder="1" applyAlignment="1">
      <alignment/>
    </xf>
    <xf numFmtId="0" fontId="22" fillId="0" borderId="26" xfId="0" applyFont="1" applyBorder="1" applyAlignment="1">
      <alignment/>
    </xf>
    <xf numFmtId="3" fontId="22" fillId="0" borderId="1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3" fontId="21" fillId="0" borderId="12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4" fontId="21" fillId="0" borderId="0" xfId="0" applyNumberFormat="1" applyFont="1" applyFill="1" applyBorder="1" applyAlignment="1">
      <alignment/>
    </xf>
    <xf numFmtId="4" fontId="21" fillId="0" borderId="0" xfId="0" applyNumberFormat="1" applyFont="1" applyAlignment="1">
      <alignment/>
    </xf>
    <xf numFmtId="4" fontId="21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0" fontId="21" fillId="0" borderId="15" xfId="0" applyFont="1" applyFill="1" applyBorder="1" applyAlignment="1">
      <alignment/>
    </xf>
    <xf numFmtId="0" fontId="22" fillId="0" borderId="14" xfId="0" applyFont="1" applyFill="1" applyBorder="1" applyAlignment="1">
      <alignment shrinkToFit="1"/>
    </xf>
    <xf numFmtId="0" fontId="22" fillId="0" borderId="18" xfId="0" applyFont="1" applyBorder="1" applyAlignment="1">
      <alignment/>
    </xf>
    <xf numFmtId="3" fontId="22" fillId="0" borderId="14" xfId="0" applyNumberFormat="1" applyFont="1" applyFill="1" applyBorder="1" applyAlignment="1">
      <alignment/>
    </xf>
    <xf numFmtId="0" fontId="21" fillId="0" borderId="18" xfId="0" applyFont="1" applyBorder="1" applyAlignment="1">
      <alignment/>
    </xf>
    <xf numFmtId="3" fontId="21" fillId="0" borderId="14" xfId="0" applyNumberFormat="1" applyFont="1" applyFill="1" applyBorder="1" applyAlignment="1">
      <alignment/>
    </xf>
    <xf numFmtId="2" fontId="21" fillId="0" borderId="0" xfId="0" applyNumberFormat="1" applyFont="1" applyAlignment="1">
      <alignment/>
    </xf>
    <xf numFmtId="0" fontId="4" fillId="0" borderId="57" xfId="0" applyFont="1" applyFill="1" applyBorder="1" applyAlignment="1">
      <alignment shrinkToFit="1"/>
    </xf>
    <xf numFmtId="0" fontId="22" fillId="0" borderId="57" xfId="0" applyFont="1" applyBorder="1" applyAlignment="1">
      <alignment/>
    </xf>
    <xf numFmtId="3" fontId="22" fillId="0" borderId="57" xfId="0" applyNumberFormat="1" applyFont="1" applyFill="1" applyBorder="1" applyAlignment="1">
      <alignment/>
    </xf>
    <xf numFmtId="49" fontId="21" fillId="0" borderId="33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Border="1" applyAlignment="1">
      <alignment horizontal="justify" vertical="center" wrapText="1"/>
    </xf>
    <xf numFmtId="49" fontId="21" fillId="0" borderId="2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justify" vertical="center" wrapText="1"/>
    </xf>
    <xf numFmtId="49" fontId="21" fillId="0" borderId="29" xfId="0" applyNumberFormat="1" applyFont="1" applyFill="1" applyBorder="1" applyAlignment="1">
      <alignment horizontal="center" vertical="center" wrapText="1"/>
    </xf>
    <xf numFmtId="49" fontId="21" fillId="0" borderId="29" xfId="0" applyNumberFormat="1" applyFont="1" applyBorder="1" applyAlignment="1">
      <alignment horizontal="justify" vertical="center" wrapText="1"/>
    </xf>
    <xf numFmtId="3" fontId="21" fillId="0" borderId="15" xfId="0" applyNumberFormat="1" applyFont="1" applyFill="1" applyBorder="1" applyAlignment="1">
      <alignment/>
    </xf>
    <xf numFmtId="3" fontId="21" fillId="0" borderId="29" xfId="0" applyNumberFormat="1" applyFont="1" applyFill="1" applyBorder="1" applyAlignment="1">
      <alignment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justify" vertical="center" wrapText="1"/>
    </xf>
    <xf numFmtId="49" fontId="21" fillId="0" borderId="12" xfId="0" applyNumberFormat="1" applyFont="1" applyBorder="1" applyAlignment="1">
      <alignment horizontal="justify" vertical="center" wrapText="1"/>
    </xf>
    <xf numFmtId="49" fontId="21" fillId="0" borderId="15" xfId="0" applyNumberFormat="1" applyFont="1" applyBorder="1" applyAlignment="1">
      <alignment horizontal="justify" vertical="center" wrapText="1"/>
    </xf>
    <xf numFmtId="3" fontId="21" fillId="0" borderId="30" xfId="0" applyNumberFormat="1" applyFont="1" applyFill="1" applyBorder="1" applyAlignment="1">
      <alignment/>
    </xf>
    <xf numFmtId="0" fontId="22" fillId="0" borderId="14" xfId="0" applyFont="1" applyBorder="1" applyAlignment="1">
      <alignment/>
    </xf>
    <xf numFmtId="0" fontId="22" fillId="0" borderId="30" xfId="0" applyFont="1" applyBorder="1" applyAlignment="1">
      <alignment/>
    </xf>
    <xf numFmtId="49" fontId="21" fillId="0" borderId="14" xfId="0" applyNumberFormat="1" applyFont="1" applyBorder="1" applyAlignment="1">
      <alignment horizontal="justify" vertical="center" wrapText="1"/>
    </xf>
    <xf numFmtId="0" fontId="4" fillId="0" borderId="31" xfId="0" applyFont="1" applyFill="1" applyBorder="1" applyAlignment="1">
      <alignment shrinkToFit="1"/>
    </xf>
    <xf numFmtId="49" fontId="21" fillId="0" borderId="28" xfId="0" applyNumberFormat="1" applyFont="1" applyFill="1" applyBorder="1" applyAlignment="1">
      <alignment horizontal="center" vertical="justify" wrapText="1"/>
    </xf>
    <xf numFmtId="49" fontId="21" fillId="0" borderId="12" xfId="0" applyNumberFormat="1" applyFont="1" applyBorder="1" applyAlignment="1">
      <alignment vertical="justify" wrapText="1"/>
    </xf>
    <xf numFmtId="0" fontId="21" fillId="0" borderId="0" xfId="0" applyFont="1" applyBorder="1" applyAlignment="1">
      <alignment horizontal="left"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3" fontId="22" fillId="0" borderId="18" xfId="0" applyNumberFormat="1" applyFont="1" applyFill="1" applyBorder="1" applyAlignment="1">
      <alignment/>
    </xf>
    <xf numFmtId="49" fontId="21" fillId="0" borderId="0" xfId="0" applyNumberFormat="1" applyFont="1" applyBorder="1" applyAlignment="1">
      <alignment/>
    </xf>
    <xf numFmtId="0" fontId="51" fillId="0" borderId="0" xfId="0" applyFont="1" applyFill="1" applyBorder="1" applyAlignment="1">
      <alignment/>
    </xf>
    <xf numFmtId="3" fontId="52" fillId="0" borderId="3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3" fillId="0" borderId="27" xfId="0" applyFont="1" applyFill="1" applyBorder="1" applyAlignment="1">
      <alignment/>
    </xf>
    <xf numFmtId="0" fontId="21" fillId="0" borderId="17" xfId="0" applyFont="1" applyBorder="1" applyAlignment="1">
      <alignment/>
    </xf>
    <xf numFmtId="0" fontId="45" fillId="0" borderId="10" xfId="0" applyFont="1" applyFill="1" applyBorder="1" applyAlignment="1">
      <alignment horizontal="right"/>
    </xf>
    <xf numFmtId="3" fontId="21" fillId="0" borderId="0" xfId="0" applyNumberFormat="1" applyFont="1" applyBorder="1" applyAlignment="1">
      <alignment/>
    </xf>
    <xf numFmtId="0" fontId="15" fillId="0" borderId="59" xfId="0" applyFont="1" applyFill="1" applyBorder="1" applyAlignment="1">
      <alignment/>
    </xf>
    <xf numFmtId="0" fontId="21" fillId="0" borderId="32" xfId="0" applyFont="1" applyBorder="1" applyAlignment="1">
      <alignment horizontal="left"/>
    </xf>
    <xf numFmtId="3" fontId="46" fillId="0" borderId="12" xfId="0" applyNumberFormat="1" applyFont="1" applyFill="1" applyBorder="1" applyAlignment="1">
      <alignment/>
    </xf>
    <xf numFmtId="49" fontId="15" fillId="0" borderId="61" xfId="0" applyNumberFormat="1" applyFont="1" applyFill="1" applyBorder="1" applyAlignment="1">
      <alignment/>
    </xf>
    <xf numFmtId="0" fontId="51" fillId="0" borderId="61" xfId="0" applyFont="1" applyBorder="1" applyAlignment="1">
      <alignment/>
    </xf>
    <xf numFmtId="0" fontId="51" fillId="0" borderId="72" xfId="0" applyFont="1" applyFill="1" applyBorder="1" applyAlignment="1">
      <alignment/>
    </xf>
    <xf numFmtId="0" fontId="51" fillId="0" borderId="73" xfId="0" applyFont="1" applyFill="1" applyBorder="1" applyAlignment="1">
      <alignment/>
    </xf>
    <xf numFmtId="0" fontId="21" fillId="0" borderId="62" xfId="0" applyFont="1" applyBorder="1" applyAlignment="1">
      <alignment/>
    </xf>
    <xf numFmtId="3" fontId="52" fillId="0" borderId="74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45" fillId="0" borderId="29" xfId="0" applyFont="1" applyBorder="1" applyAlignment="1">
      <alignment/>
    </xf>
    <xf numFmtId="0" fontId="45" fillId="0" borderId="30" xfId="0" applyFont="1" applyFill="1" applyBorder="1" applyAlignment="1">
      <alignment/>
    </xf>
    <xf numFmtId="0" fontId="21" fillId="0" borderId="65" xfId="0" applyFont="1" applyFill="1" applyBorder="1" applyAlignment="1">
      <alignment/>
    </xf>
    <xf numFmtId="3" fontId="47" fillId="0" borderId="15" xfId="0" applyNumberFormat="1" applyFont="1" applyFill="1" applyBorder="1" applyAlignment="1">
      <alignment/>
    </xf>
    <xf numFmtId="49" fontId="21" fillId="0" borderId="0" xfId="0" applyNumberFormat="1" applyFont="1" applyBorder="1" applyAlignment="1">
      <alignment wrapText="1"/>
    </xf>
    <xf numFmtId="49" fontId="21" fillId="0" borderId="0" xfId="0" applyNumberFormat="1" applyFont="1" applyFill="1" applyBorder="1" applyAlignment="1">
      <alignment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_x0001_n" xfId="41"/>
    <cellStyle name="Nadpis 1" xfId="42"/>
    <cellStyle name="Nadpis 2" xfId="43"/>
    <cellStyle name="Nadpis 3" xfId="44"/>
    <cellStyle name="Nadpis 4" xfId="45"/>
    <cellStyle name="Název" xfId="46"/>
    <cellStyle name="Nedefinován" xfId="47"/>
    <cellStyle name="Neutrální" xfId="48"/>
    <cellStyle name="Poznámka" xfId="49"/>
    <cellStyle name="Percent" xfId="50"/>
    <cellStyle name="Propojená buňka" xfId="51"/>
    <cellStyle name="Followed Hyperlink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="75" zoomScaleNormal="75" zoomScaleSheetLayoutView="70" workbookViewId="0" topLeftCell="A1">
      <selection activeCell="A2" sqref="A2"/>
    </sheetView>
  </sheetViews>
  <sheetFormatPr defaultColWidth="9.00390625" defaultRowHeight="12.75"/>
  <cols>
    <col min="1" max="1" width="62.125" style="22" customWidth="1"/>
    <col min="2" max="2" width="21.25390625" style="22" customWidth="1"/>
    <col min="3" max="3" width="20.75390625" style="22" customWidth="1"/>
    <col min="4" max="4" width="18.375" style="22" customWidth="1"/>
    <col min="5" max="16384" width="9.125" style="22" customWidth="1"/>
  </cols>
  <sheetData>
    <row r="1" spans="1:4" ht="16.5" thickBot="1">
      <c r="A1" s="29"/>
      <c r="B1" s="30"/>
      <c r="C1" s="31"/>
      <c r="D1" s="32" t="s">
        <v>0</v>
      </c>
    </row>
    <row r="2" spans="1:4" ht="15.75">
      <c r="A2" s="33" t="s">
        <v>1</v>
      </c>
      <c r="B2" s="34" t="s">
        <v>2</v>
      </c>
      <c r="C2" s="34" t="s">
        <v>8</v>
      </c>
      <c r="D2" s="47" t="s">
        <v>24</v>
      </c>
    </row>
    <row r="3" spans="1:4" ht="16.5" thickBot="1">
      <c r="A3" s="35"/>
      <c r="B3" s="36">
        <v>2011</v>
      </c>
      <c r="C3" s="36" t="s">
        <v>23</v>
      </c>
      <c r="D3" s="48" t="s">
        <v>25</v>
      </c>
    </row>
    <row r="4" spans="1:4" ht="16.5" thickBot="1">
      <c r="A4" s="37" t="s">
        <v>3</v>
      </c>
      <c r="B4" s="27">
        <f>SUM(B5:B11)</f>
        <v>43970</v>
      </c>
      <c r="C4" s="27">
        <f>SUM(C5:C11)</f>
        <v>270242</v>
      </c>
      <c r="D4" s="27">
        <f>SUM(D5:D11)</f>
        <v>270242</v>
      </c>
    </row>
    <row r="5" spans="1:4" ht="15.75">
      <c r="A5" s="5" t="s">
        <v>9</v>
      </c>
      <c r="B5" s="23">
        <v>43970</v>
      </c>
      <c r="C5" s="23">
        <v>49228</v>
      </c>
      <c r="D5" s="23">
        <v>49228</v>
      </c>
    </row>
    <row r="6" spans="1:4" ht="15.75">
      <c r="A6" s="5" t="s">
        <v>14</v>
      </c>
      <c r="B6" s="24"/>
      <c r="C6" s="24">
        <v>5716</v>
      </c>
      <c r="D6" s="24">
        <v>5716</v>
      </c>
    </row>
    <row r="7" spans="1:4" ht="15.75">
      <c r="A7" s="5" t="s">
        <v>18</v>
      </c>
      <c r="B7" s="24"/>
      <c r="C7" s="24">
        <v>13111</v>
      </c>
      <c r="D7" s="24">
        <v>13111</v>
      </c>
    </row>
    <row r="8" spans="1:4" ht="15.75">
      <c r="A8" s="5" t="s">
        <v>20</v>
      </c>
      <c r="B8" s="24"/>
      <c r="C8" s="24">
        <v>144126</v>
      </c>
      <c r="D8" s="24">
        <v>144126</v>
      </c>
    </row>
    <row r="9" spans="1:4" ht="31.5">
      <c r="A9" s="21" t="s">
        <v>21</v>
      </c>
      <c r="B9" s="24"/>
      <c r="C9" s="24">
        <v>50000</v>
      </c>
      <c r="D9" s="24">
        <v>50000</v>
      </c>
    </row>
    <row r="10" spans="1:4" ht="15.75">
      <c r="A10" s="5" t="s">
        <v>22</v>
      </c>
      <c r="B10" s="25"/>
      <c r="C10" s="24">
        <v>8061</v>
      </c>
      <c r="D10" s="24">
        <v>8061</v>
      </c>
    </row>
    <row r="11" spans="1:4" ht="16.5" thickBot="1">
      <c r="A11" s="38"/>
      <c r="B11" s="24"/>
      <c r="C11" s="24"/>
      <c r="D11" s="24"/>
    </row>
    <row r="12" spans="1:4" ht="16.5" thickBot="1">
      <c r="A12" s="37" t="s">
        <v>4</v>
      </c>
      <c r="B12" s="28">
        <f>SUM(B13:B17)</f>
        <v>37260</v>
      </c>
      <c r="C12" s="28">
        <f>SUM(C13:C17)</f>
        <v>258274</v>
      </c>
      <c r="D12" s="28">
        <f>SUM(D13:D17)</f>
        <v>221014</v>
      </c>
    </row>
    <row r="13" spans="1:4" ht="15.75">
      <c r="A13" s="42" t="s">
        <v>15</v>
      </c>
      <c r="B13" s="24">
        <v>37260</v>
      </c>
      <c r="C13" s="24">
        <v>37260</v>
      </c>
      <c r="D13" s="46"/>
    </row>
    <row r="14" spans="1:4" ht="15.75">
      <c r="A14" s="5" t="s">
        <v>16</v>
      </c>
      <c r="B14" s="24"/>
      <c r="C14" s="24">
        <v>15225</v>
      </c>
      <c r="D14" s="46">
        <v>15225</v>
      </c>
    </row>
    <row r="15" spans="1:4" ht="15.75">
      <c r="A15" s="5" t="s">
        <v>17</v>
      </c>
      <c r="B15" s="24"/>
      <c r="C15" s="24">
        <v>169617</v>
      </c>
      <c r="D15" s="46">
        <v>169617</v>
      </c>
    </row>
    <row r="16" spans="1:4" ht="15.75">
      <c r="A16" s="42" t="s">
        <v>13</v>
      </c>
      <c r="B16" s="24"/>
      <c r="C16" s="24">
        <v>36172</v>
      </c>
      <c r="D16" s="46">
        <v>36172</v>
      </c>
    </row>
    <row r="17" spans="1:4" ht="16.5" thickBot="1">
      <c r="A17" s="38"/>
      <c r="B17" s="24"/>
      <c r="C17" s="24"/>
      <c r="D17" s="24"/>
    </row>
    <row r="18" spans="1:4" ht="16.5" thickBot="1">
      <c r="A18" s="37" t="s">
        <v>5</v>
      </c>
      <c r="B18" s="28">
        <f>+B4-B12</f>
        <v>6710</v>
      </c>
      <c r="C18" s="28">
        <f>+C4-C12</f>
        <v>11968</v>
      </c>
      <c r="D18" s="28">
        <f>+D4-D12</f>
        <v>49228</v>
      </c>
    </row>
    <row r="19" spans="1:4" ht="15.75">
      <c r="A19" s="39"/>
      <c r="B19" s="40"/>
      <c r="C19" s="20"/>
      <c r="D19" s="41"/>
    </row>
    <row r="20" ht="18.75">
      <c r="A20" s="44"/>
    </row>
    <row r="21" ht="15.75">
      <c r="A21" s="43"/>
    </row>
    <row r="22" ht="15.75">
      <c r="A22" s="43"/>
    </row>
    <row r="24" ht="15.75">
      <c r="A24" s="43"/>
    </row>
    <row r="25" ht="15.75">
      <c r="A25" s="43"/>
    </row>
    <row r="27" spans="1:4" ht="16.5" thickBot="1">
      <c r="A27" s="10"/>
      <c r="B27" s="2"/>
      <c r="C27" s="1"/>
      <c r="D27" s="1" t="s">
        <v>0</v>
      </c>
    </row>
    <row r="28" spans="1:4" ht="14.25">
      <c r="A28" s="11" t="s">
        <v>6</v>
      </c>
      <c r="B28" s="34" t="s">
        <v>2</v>
      </c>
      <c r="C28" s="34" t="s">
        <v>8</v>
      </c>
      <c r="D28" s="47" t="s">
        <v>24</v>
      </c>
    </row>
    <row r="29" spans="1:4" ht="15" thickBot="1">
      <c r="A29" s="12" t="s">
        <v>7</v>
      </c>
      <c r="B29" s="36">
        <v>2011</v>
      </c>
      <c r="C29" s="36" t="s">
        <v>23</v>
      </c>
      <c r="D29" s="48" t="s">
        <v>25</v>
      </c>
    </row>
    <row r="30" spans="1:4" ht="16.5" thickBot="1">
      <c r="A30" s="3" t="s">
        <v>3</v>
      </c>
      <c r="B30" s="4">
        <f>SUM(B31:B34)</f>
        <v>100000</v>
      </c>
      <c r="C30" s="4">
        <f>SUM(C31:C34)</f>
        <v>100000</v>
      </c>
      <c r="D30" s="4">
        <f>SUM(D31:D34)</f>
        <v>100000</v>
      </c>
    </row>
    <row r="31" spans="1:4" ht="15.75">
      <c r="A31" s="5" t="s">
        <v>10</v>
      </c>
      <c r="B31" s="6">
        <v>100000</v>
      </c>
      <c r="C31" s="6">
        <v>100000</v>
      </c>
      <c r="D31" s="6">
        <v>100000</v>
      </c>
    </row>
    <row r="32" spans="1:4" ht="15.75">
      <c r="A32" s="5"/>
      <c r="B32" s="6"/>
      <c r="C32" s="6"/>
      <c r="D32" s="6"/>
    </row>
    <row r="33" spans="1:4" ht="15.75">
      <c r="A33" s="5"/>
      <c r="B33" s="6"/>
      <c r="C33" s="6"/>
      <c r="D33" s="6"/>
    </row>
    <row r="34" spans="1:4" ht="16.5" thickBot="1">
      <c r="A34" s="5"/>
      <c r="B34" s="6"/>
      <c r="C34" s="6"/>
      <c r="D34" s="6"/>
    </row>
    <row r="35" spans="1:4" ht="16.5" thickBot="1">
      <c r="A35" s="3" t="s">
        <v>4</v>
      </c>
      <c r="B35" s="8"/>
      <c r="C35" s="8"/>
      <c r="D35" s="8"/>
    </row>
    <row r="36" spans="1:4" ht="15.75">
      <c r="A36" s="13"/>
      <c r="B36" s="14"/>
      <c r="C36" s="14"/>
      <c r="D36" s="14"/>
    </row>
    <row r="37" spans="1:4" ht="15.75">
      <c r="A37" s="5"/>
      <c r="B37" s="7"/>
      <c r="C37" s="7"/>
      <c r="D37" s="7"/>
    </row>
    <row r="38" spans="1:4" ht="15.75">
      <c r="A38" s="5"/>
      <c r="B38" s="6"/>
      <c r="C38" s="6"/>
      <c r="D38" s="6"/>
    </row>
    <row r="39" spans="1:4" ht="16.5" thickBot="1">
      <c r="A39" s="5"/>
      <c r="B39" s="6"/>
      <c r="C39" s="6"/>
      <c r="D39" s="6"/>
    </row>
    <row r="40" spans="1:4" ht="16.5" thickBot="1">
      <c r="A40" s="3" t="s">
        <v>5</v>
      </c>
      <c r="B40" s="8">
        <f>+B30-B35</f>
        <v>100000</v>
      </c>
      <c r="C40" s="8">
        <f>+C30-C35</f>
        <v>100000</v>
      </c>
      <c r="D40" s="8">
        <f>+D30-D35</f>
        <v>100000</v>
      </c>
    </row>
    <row r="42" ht="15.75">
      <c r="A42" s="19"/>
    </row>
  </sheetData>
  <printOptions horizontalCentered="1"/>
  <pageMargins left="0.4724409448818898" right="0.35433070866141736" top="1.062992125984252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11"/>
  <sheetViews>
    <sheetView showZeros="0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99" customWidth="1"/>
    <col min="2" max="2" width="65.625" style="103" customWidth="1"/>
    <col min="3" max="3" width="15.125" style="99" customWidth="1"/>
    <col min="4" max="4" width="17.625" style="99" customWidth="1"/>
    <col min="5" max="5" width="21.25390625" style="99" hidden="1" customWidth="1"/>
    <col min="6" max="7" width="18.00390625" style="99" customWidth="1"/>
    <col min="8" max="8" width="21.625" style="103" customWidth="1"/>
    <col min="9" max="9" width="19.375" style="103" customWidth="1"/>
    <col min="10" max="10" width="21.875" style="103" customWidth="1"/>
    <col min="11" max="11" width="20.625" style="103" customWidth="1"/>
    <col min="12" max="12" width="23.00390625" style="103" customWidth="1"/>
    <col min="13" max="16384" width="9.125" style="103" customWidth="1"/>
  </cols>
  <sheetData>
    <row r="1" spans="3:7" ht="17.25" thickBot="1">
      <c r="C1" s="102"/>
      <c r="D1" s="102"/>
      <c r="E1" s="102"/>
      <c r="F1" s="102"/>
      <c r="G1" s="263" t="s">
        <v>0</v>
      </c>
    </row>
    <row r="2" spans="1:7" ht="18" customHeight="1" thickBot="1">
      <c r="A2" s="264"/>
      <c r="B2" s="265" t="s">
        <v>177</v>
      </c>
      <c r="C2" s="266" t="s">
        <v>136</v>
      </c>
      <c r="D2" s="266" t="s">
        <v>137</v>
      </c>
      <c r="E2" s="266" t="s">
        <v>178</v>
      </c>
      <c r="F2" s="267" t="s">
        <v>179</v>
      </c>
      <c r="G2" s="268"/>
    </row>
    <row r="3" spans="1:7" ht="18" customHeight="1" thickBot="1">
      <c r="A3" s="269"/>
      <c r="B3" s="270" t="s">
        <v>180</v>
      </c>
      <c r="C3" s="48" t="s">
        <v>103</v>
      </c>
      <c r="D3" s="48" t="s">
        <v>103</v>
      </c>
      <c r="E3" s="48" t="s">
        <v>23</v>
      </c>
      <c r="F3" s="26" t="s">
        <v>181</v>
      </c>
      <c r="G3" s="26" t="s">
        <v>12</v>
      </c>
    </row>
    <row r="4" spans="1:36" ht="18" customHeight="1" thickBot="1">
      <c r="A4" s="269"/>
      <c r="B4" s="271" t="s">
        <v>3</v>
      </c>
      <c r="C4" s="272">
        <f>SUM(C5:C13)</f>
        <v>772044</v>
      </c>
      <c r="D4" s="272">
        <f>SUM(D5:D13)</f>
        <v>1523637</v>
      </c>
      <c r="E4" s="272">
        <f>SUM(E5:E13)</f>
        <v>962575</v>
      </c>
      <c r="F4" s="272">
        <f>SUM(F5:F13)</f>
        <v>1308050</v>
      </c>
      <c r="G4" s="272">
        <f>SUM(G5:G13)</f>
        <v>958050</v>
      </c>
      <c r="H4" s="99"/>
      <c r="I4" s="273"/>
      <c r="J4" s="273"/>
      <c r="K4" s="273"/>
      <c r="L4" s="273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</row>
    <row r="5" spans="1:12" ht="16.5">
      <c r="A5" s="269"/>
      <c r="B5" s="275" t="s">
        <v>9</v>
      </c>
      <c r="C5" s="276">
        <v>0</v>
      </c>
      <c r="D5" s="276">
        <v>258112</v>
      </c>
      <c r="E5" s="276">
        <v>258112</v>
      </c>
      <c r="F5" s="276">
        <v>258112</v>
      </c>
      <c r="G5" s="276">
        <v>258112</v>
      </c>
      <c r="H5" s="277"/>
      <c r="I5" s="278"/>
      <c r="J5" s="278"/>
      <c r="K5" s="278"/>
      <c r="L5" s="279"/>
    </row>
    <row r="6" spans="1:12" ht="16.5">
      <c r="A6" s="269"/>
      <c r="B6" s="275" t="s">
        <v>182</v>
      </c>
      <c r="C6" s="276">
        <v>250000</v>
      </c>
      <c r="D6" s="276">
        <v>208085</v>
      </c>
      <c r="E6" s="276">
        <v>208085</v>
      </c>
      <c r="F6" s="276">
        <v>208085</v>
      </c>
      <c r="G6" s="276">
        <v>208085</v>
      </c>
      <c r="H6" s="277"/>
      <c r="I6" s="279"/>
      <c r="J6" s="280"/>
      <c r="K6" s="279"/>
      <c r="L6" s="279"/>
    </row>
    <row r="7" spans="1:12" ht="16.5">
      <c r="A7" s="269"/>
      <c r="B7" s="198" t="s">
        <v>183</v>
      </c>
      <c r="C7" s="276"/>
      <c r="D7" s="276">
        <v>195</v>
      </c>
      <c r="E7" s="276">
        <v>195</v>
      </c>
      <c r="F7" s="276">
        <v>195</v>
      </c>
      <c r="G7" s="276">
        <v>195</v>
      </c>
      <c r="H7" s="277"/>
      <c r="I7" s="279"/>
      <c r="J7" s="280"/>
      <c r="K7" s="279"/>
      <c r="L7" s="281"/>
    </row>
    <row r="8" spans="1:12" ht="16.5">
      <c r="A8" s="269"/>
      <c r="B8" s="275" t="s">
        <v>184</v>
      </c>
      <c r="C8" s="276">
        <v>22044</v>
      </c>
      <c r="D8" s="276">
        <v>29604</v>
      </c>
      <c r="E8" s="276">
        <v>29603</v>
      </c>
      <c r="F8" s="276">
        <v>29603</v>
      </c>
      <c r="G8" s="276">
        <v>29603</v>
      </c>
      <c r="H8" s="277"/>
      <c r="I8" s="279"/>
      <c r="J8" s="280"/>
      <c r="K8" s="279"/>
      <c r="L8" s="281"/>
    </row>
    <row r="9" spans="1:12" ht="16.5">
      <c r="A9" s="269"/>
      <c r="B9" s="275" t="s">
        <v>185</v>
      </c>
      <c r="C9" s="276"/>
      <c r="D9" s="276">
        <f>858+103</f>
        <v>961</v>
      </c>
      <c r="E9" s="276">
        <v>960</v>
      </c>
      <c r="F9" s="276">
        <f>858+102</f>
        <v>960</v>
      </c>
      <c r="G9" s="276">
        <v>960</v>
      </c>
      <c r="H9" s="277"/>
      <c r="I9" s="279"/>
      <c r="J9" s="280"/>
      <c r="K9" s="279"/>
      <c r="L9" s="281"/>
    </row>
    <row r="10" spans="1:12" ht="16.5" customHeight="1">
      <c r="A10" s="269"/>
      <c r="B10" s="275" t="s">
        <v>186</v>
      </c>
      <c r="C10" s="276"/>
      <c r="D10" s="276">
        <v>406680</v>
      </c>
      <c r="E10" s="276">
        <f>404629-31</f>
        <v>404598</v>
      </c>
      <c r="F10" s="276">
        <f>332185+67888</f>
        <v>400073</v>
      </c>
      <c r="G10" s="276">
        <f>332185+67888</f>
        <v>400073</v>
      </c>
      <c r="H10" s="277">
        <f>E10-F10</f>
        <v>4525</v>
      </c>
      <c r="I10" s="278"/>
      <c r="J10" s="278"/>
      <c r="K10" s="278"/>
      <c r="L10" s="279"/>
    </row>
    <row r="11" spans="1:12" ht="16.5" customHeight="1">
      <c r="A11" s="269"/>
      <c r="B11" s="275" t="s">
        <v>187</v>
      </c>
      <c r="C11" s="276">
        <v>240000</v>
      </c>
      <c r="D11" s="276">
        <v>260000</v>
      </c>
      <c r="E11" s="276">
        <v>59000</v>
      </c>
      <c r="F11" s="276">
        <v>59000</v>
      </c>
      <c r="G11" s="276">
        <v>59000</v>
      </c>
      <c r="H11" s="277"/>
      <c r="I11" s="279"/>
      <c r="J11" s="279"/>
      <c r="K11" s="279"/>
      <c r="L11" s="281"/>
    </row>
    <row r="12" spans="1:12" ht="16.5">
      <c r="A12" s="269"/>
      <c r="B12" s="275" t="s">
        <v>188</v>
      </c>
      <c r="C12" s="276">
        <v>250000</v>
      </c>
      <c r="D12" s="276">
        <v>350000</v>
      </c>
      <c r="E12" s="276"/>
      <c r="F12" s="276">
        <v>350000</v>
      </c>
      <c r="G12" s="276"/>
      <c r="H12" s="277"/>
      <c r="I12" s="281"/>
      <c r="J12" s="99"/>
      <c r="L12" s="281"/>
    </row>
    <row r="13" spans="1:12" ht="18" customHeight="1" thickBot="1">
      <c r="A13" s="282"/>
      <c r="B13" s="275" t="s">
        <v>174</v>
      </c>
      <c r="C13" s="276">
        <v>10000</v>
      </c>
      <c r="D13" s="276">
        <v>10000</v>
      </c>
      <c r="E13" s="276">
        <v>2022</v>
      </c>
      <c r="F13" s="276">
        <v>2022</v>
      </c>
      <c r="G13" s="276">
        <v>2022</v>
      </c>
      <c r="H13" s="277"/>
      <c r="I13" s="279"/>
      <c r="J13" s="280"/>
      <c r="K13" s="280"/>
      <c r="L13" s="279"/>
    </row>
    <row r="14" spans="1:12" ht="17.25" thickBot="1">
      <c r="A14" s="283"/>
      <c r="B14" s="284" t="s">
        <v>4</v>
      </c>
      <c r="C14" s="285">
        <f>C15+C16+C106</f>
        <v>723872</v>
      </c>
      <c r="D14" s="285">
        <f>D15+D16+D106</f>
        <v>1255159</v>
      </c>
      <c r="E14" s="285">
        <f>E15+E16+E106</f>
        <v>1084237</v>
      </c>
      <c r="F14" s="285">
        <f>F15+F16+F106</f>
        <v>1083589</v>
      </c>
      <c r="G14" s="285">
        <f>G15+G16+G106</f>
        <v>1083589</v>
      </c>
      <c r="H14" s="277"/>
      <c r="I14" s="279"/>
      <c r="J14" s="280"/>
      <c r="K14" s="280"/>
      <c r="L14" s="279"/>
    </row>
    <row r="15" spans="1:11" ht="16.5">
      <c r="A15" s="264"/>
      <c r="B15" s="286"/>
      <c r="C15" s="287"/>
      <c r="D15" s="287"/>
      <c r="E15" s="124"/>
      <c r="F15" s="124"/>
      <c r="G15" s="287"/>
      <c r="H15" s="277"/>
      <c r="K15" s="288"/>
    </row>
    <row r="16" spans="1:9" ht="16.5">
      <c r="A16" s="289" t="s">
        <v>189</v>
      </c>
      <c r="B16" s="290" t="s">
        <v>49</v>
      </c>
      <c r="C16" s="291">
        <f>SUM(C17:C102)</f>
        <v>602983</v>
      </c>
      <c r="D16" s="291">
        <f>SUM(D17:D102)</f>
        <v>1188848</v>
      </c>
      <c r="E16" s="291">
        <f>SUM(E17:E102)</f>
        <v>1039006</v>
      </c>
      <c r="F16" s="291">
        <f>SUM(F17:F102)</f>
        <v>1039023</v>
      </c>
      <c r="G16" s="291">
        <f>SUM(G17:G102)</f>
        <v>1039023</v>
      </c>
      <c r="H16" s="277">
        <f aca="true" t="shared" si="0" ref="H16:H47">G16-E16</f>
        <v>17</v>
      </c>
      <c r="I16" s="279"/>
    </row>
    <row r="17" spans="1:10" ht="16.5">
      <c r="A17" s="292" t="s">
        <v>190</v>
      </c>
      <c r="B17" s="293" t="s">
        <v>191</v>
      </c>
      <c r="C17" s="276">
        <v>10000</v>
      </c>
      <c r="D17" s="276">
        <v>14167</v>
      </c>
      <c r="E17" s="120">
        <v>13822</v>
      </c>
      <c r="F17" s="120">
        <v>13822</v>
      </c>
      <c r="G17" s="276">
        <v>13822</v>
      </c>
      <c r="H17" s="277">
        <f t="shared" si="0"/>
        <v>0</v>
      </c>
      <c r="J17" s="288"/>
    </row>
    <row r="18" spans="1:8" ht="16.5">
      <c r="A18" s="294" t="s">
        <v>192</v>
      </c>
      <c r="B18" s="293" t="s">
        <v>193</v>
      </c>
      <c r="C18" s="276"/>
      <c r="D18" s="276">
        <v>2500</v>
      </c>
      <c r="E18" s="120">
        <v>709</v>
      </c>
      <c r="F18" s="120">
        <v>709</v>
      </c>
      <c r="G18" s="276">
        <v>709</v>
      </c>
      <c r="H18" s="277">
        <f t="shared" si="0"/>
        <v>0</v>
      </c>
    </row>
    <row r="19" spans="1:10" ht="16.5">
      <c r="A19" s="294" t="s">
        <v>194</v>
      </c>
      <c r="B19" s="293" t="s">
        <v>195</v>
      </c>
      <c r="C19" s="276"/>
      <c r="D19" s="276">
        <v>283</v>
      </c>
      <c r="E19" s="120">
        <v>236</v>
      </c>
      <c r="F19" s="120">
        <v>236</v>
      </c>
      <c r="G19" s="276">
        <v>236</v>
      </c>
      <c r="H19" s="277">
        <f t="shared" si="0"/>
        <v>0</v>
      </c>
      <c r="J19" s="288"/>
    </row>
    <row r="20" spans="1:8" ht="16.5">
      <c r="A20" s="294" t="s">
        <v>196</v>
      </c>
      <c r="B20" s="293" t="s">
        <v>197</v>
      </c>
      <c r="C20" s="276">
        <v>4099</v>
      </c>
      <c r="D20" s="276">
        <v>0</v>
      </c>
      <c r="E20" s="120">
        <v>0</v>
      </c>
      <c r="F20" s="120">
        <v>0</v>
      </c>
      <c r="G20" s="276">
        <v>0</v>
      </c>
      <c r="H20" s="277">
        <f t="shared" si="0"/>
        <v>0</v>
      </c>
    </row>
    <row r="21" spans="1:8" ht="16.5">
      <c r="A21" s="294" t="s">
        <v>198</v>
      </c>
      <c r="B21" s="293" t="s">
        <v>199</v>
      </c>
      <c r="C21" s="276">
        <v>5000</v>
      </c>
      <c r="D21" s="276">
        <v>19000</v>
      </c>
      <c r="E21" s="120">
        <v>17997</v>
      </c>
      <c r="F21" s="120">
        <v>18014</v>
      </c>
      <c r="G21" s="276">
        <v>18014</v>
      </c>
      <c r="H21" s="277">
        <f t="shared" si="0"/>
        <v>17</v>
      </c>
    </row>
    <row r="22" spans="1:8" ht="16.5">
      <c r="A22" s="294" t="s">
        <v>200</v>
      </c>
      <c r="B22" s="293" t="s">
        <v>201</v>
      </c>
      <c r="C22" s="276">
        <v>50000</v>
      </c>
      <c r="D22" s="276">
        <v>50000</v>
      </c>
      <c r="E22" s="120">
        <v>44127</v>
      </c>
      <c r="F22" s="120">
        <v>44127</v>
      </c>
      <c r="G22" s="276">
        <v>44127</v>
      </c>
      <c r="H22" s="277">
        <f t="shared" si="0"/>
        <v>0</v>
      </c>
    </row>
    <row r="23" spans="1:8" ht="16.5">
      <c r="A23" s="294" t="s">
        <v>202</v>
      </c>
      <c r="B23" s="293" t="s">
        <v>203</v>
      </c>
      <c r="C23" s="276">
        <v>2180</v>
      </c>
      <c r="D23" s="276">
        <v>4680</v>
      </c>
      <c r="E23" s="120">
        <v>4352</v>
      </c>
      <c r="F23" s="120">
        <v>4352</v>
      </c>
      <c r="G23" s="276">
        <v>4352</v>
      </c>
      <c r="H23" s="277">
        <f t="shared" si="0"/>
        <v>0</v>
      </c>
    </row>
    <row r="24" spans="1:8" ht="16.5">
      <c r="A24" s="294" t="s">
        <v>204</v>
      </c>
      <c r="B24" s="293" t="s">
        <v>205</v>
      </c>
      <c r="C24" s="276">
        <v>10000</v>
      </c>
      <c r="D24" s="276">
        <v>1000</v>
      </c>
      <c r="E24" s="120"/>
      <c r="F24" s="120"/>
      <c r="G24" s="276"/>
      <c r="H24" s="277">
        <f t="shared" si="0"/>
        <v>0</v>
      </c>
    </row>
    <row r="25" spans="1:10" ht="16.5">
      <c r="A25" s="294" t="s">
        <v>206</v>
      </c>
      <c r="B25" s="293" t="s">
        <v>207</v>
      </c>
      <c r="C25" s="276">
        <v>20000</v>
      </c>
      <c r="D25" s="276">
        <v>30000</v>
      </c>
      <c r="E25" s="120">
        <v>29629</v>
      </c>
      <c r="F25" s="120">
        <v>29629</v>
      </c>
      <c r="G25" s="276">
        <v>29629</v>
      </c>
      <c r="H25" s="277">
        <f t="shared" si="0"/>
        <v>0</v>
      </c>
      <c r="J25" s="281"/>
    </row>
    <row r="26" spans="1:8" ht="16.5">
      <c r="A26" s="294" t="s">
        <v>208</v>
      </c>
      <c r="B26" s="293" t="s">
        <v>209</v>
      </c>
      <c r="C26" s="276"/>
      <c r="D26" s="276">
        <v>300</v>
      </c>
      <c r="E26" s="120">
        <v>188</v>
      </c>
      <c r="F26" s="120">
        <v>188</v>
      </c>
      <c r="G26" s="276">
        <v>188</v>
      </c>
      <c r="H26" s="277">
        <f t="shared" si="0"/>
        <v>0</v>
      </c>
    </row>
    <row r="27" spans="1:8" ht="16.5">
      <c r="A27" s="294" t="s">
        <v>210</v>
      </c>
      <c r="B27" s="293" t="s">
        <v>211</v>
      </c>
      <c r="C27" s="276"/>
      <c r="D27" s="276">
        <v>2000</v>
      </c>
      <c r="E27" s="120"/>
      <c r="F27" s="120"/>
      <c r="G27" s="276"/>
      <c r="H27" s="277">
        <f t="shared" si="0"/>
        <v>0</v>
      </c>
    </row>
    <row r="28" spans="1:10" ht="16.5">
      <c r="A28" s="294" t="s">
        <v>212</v>
      </c>
      <c r="B28" s="293" t="s">
        <v>213</v>
      </c>
      <c r="C28" s="276">
        <v>90000</v>
      </c>
      <c r="D28" s="276">
        <v>161000</v>
      </c>
      <c r="E28" s="120">
        <v>160059</v>
      </c>
      <c r="F28" s="120">
        <v>160059</v>
      </c>
      <c r="G28" s="276">
        <v>160059</v>
      </c>
      <c r="H28" s="277">
        <f t="shared" si="0"/>
        <v>0</v>
      </c>
      <c r="J28" s="281"/>
    </row>
    <row r="29" spans="1:8" ht="16.5">
      <c r="A29" s="294" t="s">
        <v>214</v>
      </c>
      <c r="B29" s="293" t="s">
        <v>215</v>
      </c>
      <c r="C29" s="276">
        <v>1000</v>
      </c>
      <c r="D29" s="276">
        <v>10400</v>
      </c>
      <c r="E29" s="120">
        <v>9897</v>
      </c>
      <c r="F29" s="120">
        <v>9897</v>
      </c>
      <c r="G29" s="276">
        <v>9897</v>
      </c>
      <c r="H29" s="277">
        <f t="shared" si="0"/>
        <v>0</v>
      </c>
    </row>
    <row r="30" spans="1:8" ht="16.5">
      <c r="A30" s="294" t="s">
        <v>216</v>
      </c>
      <c r="B30" s="293" t="s">
        <v>217</v>
      </c>
      <c r="C30" s="276"/>
      <c r="D30" s="276">
        <v>12787</v>
      </c>
      <c r="E30" s="120">
        <v>12786</v>
      </c>
      <c r="F30" s="120">
        <v>12786</v>
      </c>
      <c r="G30" s="276">
        <v>12786</v>
      </c>
      <c r="H30" s="277">
        <f t="shared" si="0"/>
        <v>0</v>
      </c>
    </row>
    <row r="31" spans="1:8" ht="16.5">
      <c r="A31" s="295" t="s">
        <v>218</v>
      </c>
      <c r="B31" s="296" t="s">
        <v>219</v>
      </c>
      <c r="C31" s="276"/>
      <c r="D31" s="276"/>
      <c r="E31" s="120"/>
      <c r="F31" s="120"/>
      <c r="G31" s="276"/>
      <c r="H31" s="277">
        <f t="shared" si="0"/>
        <v>0</v>
      </c>
    </row>
    <row r="32" spans="1:8" ht="16.5">
      <c r="A32" s="294" t="s">
        <v>220</v>
      </c>
      <c r="B32" s="293" t="s">
        <v>221</v>
      </c>
      <c r="C32" s="276">
        <v>5000</v>
      </c>
      <c r="D32" s="276">
        <v>134000</v>
      </c>
      <c r="E32" s="120">
        <v>119526</v>
      </c>
      <c r="F32" s="120">
        <v>119526</v>
      </c>
      <c r="G32" s="276">
        <v>119526</v>
      </c>
      <c r="H32" s="277">
        <f t="shared" si="0"/>
        <v>0</v>
      </c>
    </row>
    <row r="33" spans="1:9" ht="16.5">
      <c r="A33" s="294" t="s">
        <v>222</v>
      </c>
      <c r="B33" s="293" t="s">
        <v>223</v>
      </c>
      <c r="C33" s="276">
        <v>5000</v>
      </c>
      <c r="D33" s="276">
        <v>200</v>
      </c>
      <c r="E33" s="120">
        <v>168</v>
      </c>
      <c r="F33" s="120">
        <v>168</v>
      </c>
      <c r="G33" s="276">
        <v>168</v>
      </c>
      <c r="H33" s="277">
        <f t="shared" si="0"/>
        <v>0</v>
      </c>
      <c r="I33" s="274"/>
    </row>
    <row r="34" spans="1:8" ht="16.5">
      <c r="A34" s="294" t="s">
        <v>224</v>
      </c>
      <c r="B34" s="293" t="s">
        <v>225</v>
      </c>
      <c r="C34" s="276">
        <v>1000</v>
      </c>
      <c r="D34" s="276">
        <v>50</v>
      </c>
      <c r="E34" s="120">
        <v>1</v>
      </c>
      <c r="F34" s="120">
        <v>1</v>
      </c>
      <c r="G34" s="276">
        <v>1</v>
      </c>
      <c r="H34" s="277">
        <f t="shared" si="0"/>
        <v>0</v>
      </c>
    </row>
    <row r="35" spans="1:8" ht="16.5">
      <c r="A35" s="294" t="s">
        <v>226</v>
      </c>
      <c r="B35" s="293" t="s">
        <v>227</v>
      </c>
      <c r="C35" s="276">
        <v>5000</v>
      </c>
      <c r="D35" s="276">
        <v>12200</v>
      </c>
      <c r="E35" s="120">
        <v>5631</v>
      </c>
      <c r="F35" s="120">
        <v>5631</v>
      </c>
      <c r="G35" s="276">
        <v>5631</v>
      </c>
      <c r="H35" s="277">
        <f t="shared" si="0"/>
        <v>0</v>
      </c>
    </row>
    <row r="36" spans="1:8" ht="16.5">
      <c r="A36" s="294" t="s">
        <v>228</v>
      </c>
      <c r="B36" s="293" t="s">
        <v>229</v>
      </c>
      <c r="C36" s="276">
        <v>11832</v>
      </c>
      <c r="D36" s="276">
        <v>1832</v>
      </c>
      <c r="E36" s="120"/>
      <c r="F36" s="120"/>
      <c r="G36" s="276"/>
      <c r="H36" s="277">
        <f t="shared" si="0"/>
        <v>0</v>
      </c>
    </row>
    <row r="37" spans="1:8" ht="16.5">
      <c r="A37" s="294" t="s">
        <v>230</v>
      </c>
      <c r="B37" s="293" t="s">
        <v>231</v>
      </c>
      <c r="C37" s="276">
        <v>10539</v>
      </c>
      <c r="D37" s="276">
        <v>9780</v>
      </c>
      <c r="E37" s="120">
        <v>8917</v>
      </c>
      <c r="F37" s="120">
        <v>8917</v>
      </c>
      <c r="G37" s="276">
        <v>8917</v>
      </c>
      <c r="H37" s="277">
        <f t="shared" si="0"/>
        <v>0</v>
      </c>
    </row>
    <row r="38" spans="1:8" ht="16.5">
      <c r="A38" s="294" t="s">
        <v>232</v>
      </c>
      <c r="B38" s="293" t="s">
        <v>233</v>
      </c>
      <c r="C38" s="276">
        <v>10000</v>
      </c>
      <c r="D38" s="276">
        <v>12500</v>
      </c>
      <c r="E38" s="120">
        <v>12453</v>
      </c>
      <c r="F38" s="120">
        <v>12453</v>
      </c>
      <c r="G38" s="276">
        <v>12453</v>
      </c>
      <c r="H38" s="277">
        <f t="shared" si="0"/>
        <v>0</v>
      </c>
    </row>
    <row r="39" spans="1:8" ht="16.5">
      <c r="A39" s="294" t="s">
        <v>234</v>
      </c>
      <c r="B39" s="293" t="s">
        <v>235</v>
      </c>
      <c r="C39" s="276">
        <v>10000</v>
      </c>
      <c r="D39" s="276">
        <v>200</v>
      </c>
      <c r="E39" s="120">
        <v>168</v>
      </c>
      <c r="F39" s="120">
        <v>168</v>
      </c>
      <c r="G39" s="276">
        <v>168</v>
      </c>
      <c r="H39" s="277">
        <f t="shared" si="0"/>
        <v>0</v>
      </c>
    </row>
    <row r="40" spans="1:8" ht="16.5">
      <c r="A40" s="294" t="s">
        <v>236</v>
      </c>
      <c r="B40" s="293" t="s">
        <v>237</v>
      </c>
      <c r="C40" s="276">
        <v>9981</v>
      </c>
      <c r="D40" s="276">
        <v>10901</v>
      </c>
      <c r="E40" s="120">
        <v>10332</v>
      </c>
      <c r="F40" s="120">
        <v>10332</v>
      </c>
      <c r="G40" s="276">
        <v>10332</v>
      </c>
      <c r="H40" s="277">
        <f t="shared" si="0"/>
        <v>0</v>
      </c>
    </row>
    <row r="41" spans="1:8" ht="16.5">
      <c r="A41" s="294" t="s">
        <v>238</v>
      </c>
      <c r="B41" s="293" t="s">
        <v>239</v>
      </c>
      <c r="C41" s="276">
        <v>5311</v>
      </c>
      <c r="D41" s="276">
        <v>5911</v>
      </c>
      <c r="E41" s="120">
        <v>5804</v>
      </c>
      <c r="F41" s="120">
        <v>5804</v>
      </c>
      <c r="G41" s="276">
        <v>5804</v>
      </c>
      <c r="H41" s="277">
        <f t="shared" si="0"/>
        <v>0</v>
      </c>
    </row>
    <row r="42" spans="1:8" ht="16.5">
      <c r="A42" s="294" t="s">
        <v>240</v>
      </c>
      <c r="B42" s="293" t="s">
        <v>241</v>
      </c>
      <c r="C42" s="276">
        <v>650</v>
      </c>
      <c r="D42" s="276">
        <v>730</v>
      </c>
      <c r="E42" s="120">
        <v>700</v>
      </c>
      <c r="F42" s="120">
        <v>700</v>
      </c>
      <c r="G42" s="276">
        <v>700</v>
      </c>
      <c r="H42" s="277">
        <f t="shared" si="0"/>
        <v>0</v>
      </c>
    </row>
    <row r="43" spans="1:8" ht="16.5">
      <c r="A43" s="294" t="s">
        <v>242</v>
      </c>
      <c r="B43" s="293" t="s">
        <v>243</v>
      </c>
      <c r="C43" s="276">
        <v>6221</v>
      </c>
      <c r="D43" s="276">
        <v>6641</v>
      </c>
      <c r="E43" s="120">
        <v>6604</v>
      </c>
      <c r="F43" s="120">
        <v>6604</v>
      </c>
      <c r="G43" s="276">
        <v>6604</v>
      </c>
      <c r="H43" s="277">
        <f t="shared" si="0"/>
        <v>0</v>
      </c>
    </row>
    <row r="44" spans="1:8" ht="16.5">
      <c r="A44" s="294" t="s">
        <v>244</v>
      </c>
      <c r="B44" s="293" t="s">
        <v>245</v>
      </c>
      <c r="C44" s="276">
        <v>5000</v>
      </c>
      <c r="D44" s="276">
        <v>150</v>
      </c>
      <c r="E44" s="120"/>
      <c r="F44" s="120"/>
      <c r="G44" s="276"/>
      <c r="H44" s="277">
        <f t="shared" si="0"/>
        <v>0</v>
      </c>
    </row>
    <row r="45" spans="1:8" ht="16.5">
      <c r="A45" s="294" t="s">
        <v>246</v>
      </c>
      <c r="B45" s="293" t="s">
        <v>247</v>
      </c>
      <c r="C45" s="276"/>
      <c r="D45" s="276">
        <v>1000</v>
      </c>
      <c r="E45" s="120"/>
      <c r="F45" s="120"/>
      <c r="G45" s="276"/>
      <c r="H45" s="277">
        <f t="shared" si="0"/>
        <v>0</v>
      </c>
    </row>
    <row r="46" spans="1:8" ht="16.5">
      <c r="A46" s="294" t="s">
        <v>248</v>
      </c>
      <c r="B46" s="293" t="s">
        <v>249</v>
      </c>
      <c r="C46" s="276">
        <v>5000</v>
      </c>
      <c r="D46" s="276">
        <v>524</v>
      </c>
      <c r="E46" s="120">
        <v>390</v>
      </c>
      <c r="F46" s="120">
        <v>390</v>
      </c>
      <c r="G46" s="276">
        <v>390</v>
      </c>
      <c r="H46" s="277">
        <f t="shared" si="0"/>
        <v>0</v>
      </c>
    </row>
    <row r="47" spans="1:8" ht="16.5">
      <c r="A47" s="294" t="s">
        <v>250</v>
      </c>
      <c r="B47" s="293" t="s">
        <v>251</v>
      </c>
      <c r="C47" s="276">
        <v>7494</v>
      </c>
      <c r="D47" s="276">
        <v>1000</v>
      </c>
      <c r="E47" s="120">
        <v>35</v>
      </c>
      <c r="F47" s="120">
        <v>35</v>
      </c>
      <c r="G47" s="276">
        <v>35</v>
      </c>
      <c r="H47" s="277">
        <f t="shared" si="0"/>
        <v>0</v>
      </c>
    </row>
    <row r="48" spans="1:8" ht="16.5">
      <c r="A48" s="294" t="s">
        <v>252</v>
      </c>
      <c r="B48" s="293" t="s">
        <v>253</v>
      </c>
      <c r="C48" s="276">
        <v>18228</v>
      </c>
      <c r="D48" s="276">
        <v>18228</v>
      </c>
      <c r="E48" s="120">
        <v>15967</v>
      </c>
      <c r="F48" s="120">
        <v>15967</v>
      </c>
      <c r="G48" s="276">
        <v>15967</v>
      </c>
      <c r="H48" s="277">
        <f aca="true" t="shared" si="1" ref="H48:H79">G48-E48</f>
        <v>0</v>
      </c>
    </row>
    <row r="49" spans="1:8" ht="16.5">
      <c r="A49" s="294" t="s">
        <v>254</v>
      </c>
      <c r="B49" s="293" t="s">
        <v>255</v>
      </c>
      <c r="C49" s="276">
        <v>10000</v>
      </c>
      <c r="D49" s="276">
        <v>15600</v>
      </c>
      <c r="E49" s="120">
        <v>15589</v>
      </c>
      <c r="F49" s="120">
        <v>15589</v>
      </c>
      <c r="G49" s="276">
        <v>15589</v>
      </c>
      <c r="H49" s="277">
        <f t="shared" si="1"/>
        <v>0</v>
      </c>
    </row>
    <row r="50" spans="1:8" ht="16.5">
      <c r="A50" s="294" t="s">
        <v>256</v>
      </c>
      <c r="B50" s="293" t="s">
        <v>257</v>
      </c>
      <c r="C50" s="276">
        <v>3000</v>
      </c>
      <c r="D50" s="276">
        <v>14356</v>
      </c>
      <c r="E50" s="120">
        <v>12201</v>
      </c>
      <c r="F50" s="120">
        <v>12201</v>
      </c>
      <c r="G50" s="276">
        <v>12201</v>
      </c>
      <c r="H50" s="277">
        <f t="shared" si="1"/>
        <v>0</v>
      </c>
    </row>
    <row r="51" spans="1:8" ht="16.5">
      <c r="A51" s="294" t="s">
        <v>258</v>
      </c>
      <c r="B51" s="293" t="s">
        <v>259</v>
      </c>
      <c r="C51" s="276">
        <v>5000</v>
      </c>
      <c r="D51" s="276">
        <v>12214</v>
      </c>
      <c r="E51" s="120">
        <v>10943</v>
      </c>
      <c r="F51" s="120">
        <v>10943</v>
      </c>
      <c r="G51" s="276">
        <v>10943</v>
      </c>
      <c r="H51" s="277">
        <f t="shared" si="1"/>
        <v>0</v>
      </c>
    </row>
    <row r="52" spans="1:8" ht="16.5">
      <c r="A52" s="294" t="s">
        <v>260</v>
      </c>
      <c r="B52" s="293" t="s">
        <v>261</v>
      </c>
      <c r="C52" s="276">
        <v>5000</v>
      </c>
      <c r="D52" s="276">
        <v>15656</v>
      </c>
      <c r="E52" s="120">
        <v>8855</v>
      </c>
      <c r="F52" s="120">
        <v>8855</v>
      </c>
      <c r="G52" s="276">
        <v>8855</v>
      </c>
      <c r="H52" s="277">
        <f t="shared" si="1"/>
        <v>0</v>
      </c>
    </row>
    <row r="53" spans="1:8" ht="16.5">
      <c r="A53" s="294" t="s">
        <v>262</v>
      </c>
      <c r="B53" s="293" t="s">
        <v>263</v>
      </c>
      <c r="C53" s="276">
        <v>3000</v>
      </c>
      <c r="D53" s="276">
        <v>4142</v>
      </c>
      <c r="E53" s="120">
        <v>980</v>
      </c>
      <c r="F53" s="120">
        <v>980</v>
      </c>
      <c r="G53" s="276">
        <v>980</v>
      </c>
      <c r="H53" s="277">
        <f t="shared" si="1"/>
        <v>0</v>
      </c>
    </row>
    <row r="54" spans="1:8" ht="16.5">
      <c r="A54" s="294" t="s">
        <v>264</v>
      </c>
      <c r="B54" s="293" t="s">
        <v>265</v>
      </c>
      <c r="C54" s="276">
        <v>3000</v>
      </c>
      <c r="D54" s="276">
        <v>1732</v>
      </c>
      <c r="E54" s="120">
        <v>1156</v>
      </c>
      <c r="F54" s="120">
        <v>1156</v>
      </c>
      <c r="G54" s="276">
        <v>1156</v>
      </c>
      <c r="H54" s="277">
        <f t="shared" si="1"/>
        <v>0</v>
      </c>
    </row>
    <row r="55" spans="1:8" ht="16.5">
      <c r="A55" s="294" t="s">
        <v>266</v>
      </c>
      <c r="B55" s="293" t="s">
        <v>267</v>
      </c>
      <c r="C55" s="276">
        <v>1000</v>
      </c>
      <c r="D55" s="276">
        <v>1500</v>
      </c>
      <c r="E55" s="120">
        <v>396</v>
      </c>
      <c r="F55" s="120">
        <v>396</v>
      </c>
      <c r="G55" s="276">
        <v>396</v>
      </c>
      <c r="H55" s="277">
        <f t="shared" si="1"/>
        <v>0</v>
      </c>
    </row>
    <row r="56" spans="1:8" ht="16.5">
      <c r="A56" s="294" t="s">
        <v>268</v>
      </c>
      <c r="B56" s="293" t="s">
        <v>269</v>
      </c>
      <c r="C56" s="276">
        <v>5000</v>
      </c>
      <c r="D56" s="276">
        <v>30165</v>
      </c>
      <c r="E56" s="120">
        <v>28259</v>
      </c>
      <c r="F56" s="120">
        <v>28259</v>
      </c>
      <c r="G56" s="276">
        <v>28259</v>
      </c>
      <c r="H56" s="277">
        <f t="shared" si="1"/>
        <v>0</v>
      </c>
    </row>
    <row r="57" spans="1:8" ht="16.5">
      <c r="A57" s="294" t="s">
        <v>270</v>
      </c>
      <c r="B57" s="293" t="s">
        <v>271</v>
      </c>
      <c r="C57" s="276">
        <v>1000</v>
      </c>
      <c r="D57" s="276">
        <v>393</v>
      </c>
      <c r="E57" s="120">
        <v>21</v>
      </c>
      <c r="F57" s="120">
        <v>21</v>
      </c>
      <c r="G57" s="276">
        <v>21</v>
      </c>
      <c r="H57" s="277">
        <f t="shared" si="1"/>
        <v>0</v>
      </c>
    </row>
    <row r="58" spans="1:8" ht="16.5">
      <c r="A58" s="294" t="s">
        <v>272</v>
      </c>
      <c r="B58" s="293" t="s">
        <v>273</v>
      </c>
      <c r="C58" s="276">
        <v>1000</v>
      </c>
      <c r="D58" s="276">
        <v>2000</v>
      </c>
      <c r="E58" s="120">
        <v>298</v>
      </c>
      <c r="F58" s="120">
        <v>298</v>
      </c>
      <c r="G58" s="276">
        <v>298</v>
      </c>
      <c r="H58" s="277">
        <f t="shared" si="1"/>
        <v>0</v>
      </c>
    </row>
    <row r="59" spans="1:8" ht="16.5">
      <c r="A59" s="294" t="s">
        <v>274</v>
      </c>
      <c r="B59" s="293" t="s">
        <v>275</v>
      </c>
      <c r="C59" s="276">
        <v>1000</v>
      </c>
      <c r="D59" s="276">
        <v>1500</v>
      </c>
      <c r="E59" s="120">
        <v>300</v>
      </c>
      <c r="F59" s="120">
        <v>300</v>
      </c>
      <c r="G59" s="276">
        <v>300</v>
      </c>
      <c r="H59" s="277">
        <f t="shared" si="1"/>
        <v>0</v>
      </c>
    </row>
    <row r="60" spans="1:8" ht="16.5">
      <c r="A60" s="294" t="s">
        <v>276</v>
      </c>
      <c r="B60" s="293" t="s">
        <v>277</v>
      </c>
      <c r="C60" s="276">
        <v>1000</v>
      </c>
      <c r="D60" s="276">
        <v>1500</v>
      </c>
      <c r="E60" s="120">
        <v>681</v>
      </c>
      <c r="F60" s="120">
        <v>681</v>
      </c>
      <c r="G60" s="276">
        <v>681</v>
      </c>
      <c r="H60" s="277">
        <f t="shared" si="1"/>
        <v>0</v>
      </c>
    </row>
    <row r="61" spans="1:8" ht="18" customHeight="1">
      <c r="A61" s="294" t="s">
        <v>278</v>
      </c>
      <c r="B61" s="293" t="s">
        <v>279</v>
      </c>
      <c r="C61" s="276">
        <v>5000</v>
      </c>
      <c r="D61" s="276">
        <v>5000</v>
      </c>
      <c r="E61" s="120">
        <v>2904</v>
      </c>
      <c r="F61" s="120">
        <v>2904</v>
      </c>
      <c r="G61" s="276">
        <v>2904</v>
      </c>
      <c r="H61" s="277">
        <f t="shared" si="1"/>
        <v>0</v>
      </c>
    </row>
    <row r="62" spans="1:8" ht="16.5">
      <c r="A62" s="294" t="s">
        <v>280</v>
      </c>
      <c r="B62" s="293" t="s">
        <v>281</v>
      </c>
      <c r="C62" s="276">
        <v>54700</v>
      </c>
      <c r="D62" s="276">
        <v>77690</v>
      </c>
      <c r="E62" s="120">
        <v>74703</v>
      </c>
      <c r="F62" s="120">
        <v>74703</v>
      </c>
      <c r="G62" s="276">
        <v>74703</v>
      </c>
      <c r="H62" s="277">
        <f t="shared" si="1"/>
        <v>0</v>
      </c>
    </row>
    <row r="63" spans="1:9" ht="16.5">
      <c r="A63" s="294" t="s">
        <v>282</v>
      </c>
      <c r="B63" s="293" t="s">
        <v>283</v>
      </c>
      <c r="C63" s="276">
        <v>15000</v>
      </c>
      <c r="D63" s="276">
        <v>111259</v>
      </c>
      <c r="E63" s="120">
        <v>96504</v>
      </c>
      <c r="F63" s="120">
        <f>28616+67888</f>
        <v>96504</v>
      </c>
      <c r="G63" s="276">
        <f>28616+67888</f>
        <v>96504</v>
      </c>
      <c r="H63" s="277">
        <f t="shared" si="1"/>
        <v>0</v>
      </c>
      <c r="I63" s="281"/>
    </row>
    <row r="64" spans="1:8" ht="16.5">
      <c r="A64" s="294" t="s">
        <v>284</v>
      </c>
      <c r="B64" s="293" t="s">
        <v>285</v>
      </c>
      <c r="C64" s="276">
        <v>8480</v>
      </c>
      <c r="D64" s="276">
        <v>8480</v>
      </c>
      <c r="E64" s="120">
        <v>7114</v>
      </c>
      <c r="F64" s="120">
        <v>7114</v>
      </c>
      <c r="G64" s="276">
        <v>7114</v>
      </c>
      <c r="H64" s="277">
        <f t="shared" si="1"/>
        <v>0</v>
      </c>
    </row>
    <row r="65" spans="1:8" ht="16.5">
      <c r="A65" s="294" t="s">
        <v>286</v>
      </c>
      <c r="B65" s="293" t="s">
        <v>287</v>
      </c>
      <c r="C65" s="276">
        <v>18152</v>
      </c>
      <c r="D65" s="276">
        <v>18152</v>
      </c>
      <c r="E65" s="120">
        <v>18141</v>
      </c>
      <c r="F65" s="120">
        <v>18141</v>
      </c>
      <c r="G65" s="276">
        <v>18141</v>
      </c>
      <c r="H65" s="277">
        <f t="shared" si="1"/>
        <v>0</v>
      </c>
    </row>
    <row r="66" spans="1:8" ht="16.5">
      <c r="A66" s="294" t="s">
        <v>288</v>
      </c>
      <c r="B66" s="293" t="s">
        <v>289</v>
      </c>
      <c r="C66" s="276">
        <v>30000</v>
      </c>
      <c r="D66" s="276">
        <v>30000</v>
      </c>
      <c r="E66" s="120">
        <v>22614</v>
      </c>
      <c r="F66" s="120">
        <v>22614</v>
      </c>
      <c r="G66" s="276">
        <v>22614</v>
      </c>
      <c r="H66" s="277">
        <f t="shared" si="1"/>
        <v>0</v>
      </c>
    </row>
    <row r="67" spans="1:8" ht="16.5">
      <c r="A67" s="294" t="s">
        <v>290</v>
      </c>
      <c r="B67" s="293" t="s">
        <v>291</v>
      </c>
      <c r="C67" s="276">
        <v>30000</v>
      </c>
      <c r="D67" s="276">
        <v>48000</v>
      </c>
      <c r="E67" s="120">
        <v>47296</v>
      </c>
      <c r="F67" s="120">
        <v>47296</v>
      </c>
      <c r="G67" s="276">
        <v>47296</v>
      </c>
      <c r="H67" s="277">
        <f t="shared" si="1"/>
        <v>0</v>
      </c>
    </row>
    <row r="68" spans="1:8" ht="16.5">
      <c r="A68" s="294" t="s">
        <v>292</v>
      </c>
      <c r="B68" s="293" t="s">
        <v>293</v>
      </c>
      <c r="C68" s="276">
        <v>10000</v>
      </c>
      <c r="D68" s="276">
        <v>0</v>
      </c>
      <c r="E68" s="120"/>
      <c r="F68" s="120"/>
      <c r="G68" s="276"/>
      <c r="H68" s="277">
        <f t="shared" si="1"/>
        <v>0</v>
      </c>
    </row>
    <row r="69" spans="1:8" ht="33">
      <c r="A69" s="294" t="s">
        <v>294</v>
      </c>
      <c r="B69" s="293" t="s">
        <v>295</v>
      </c>
      <c r="C69" s="276">
        <v>1300</v>
      </c>
      <c r="D69" s="276"/>
      <c r="E69" s="120"/>
      <c r="F69" s="120"/>
      <c r="G69" s="276"/>
      <c r="H69" s="277">
        <f t="shared" si="1"/>
        <v>0</v>
      </c>
    </row>
    <row r="70" spans="1:8" ht="17.25" thickBot="1">
      <c r="A70" s="297" t="s">
        <v>296</v>
      </c>
      <c r="B70" s="298" t="s">
        <v>297</v>
      </c>
      <c r="C70" s="299"/>
      <c r="D70" s="299">
        <v>2600</v>
      </c>
      <c r="E70" s="300">
        <v>2289</v>
      </c>
      <c r="F70" s="300">
        <v>2289</v>
      </c>
      <c r="G70" s="299">
        <v>2289</v>
      </c>
      <c r="H70" s="277">
        <f t="shared" si="1"/>
        <v>0</v>
      </c>
    </row>
    <row r="71" spans="1:8" ht="16.5">
      <c r="A71" s="301" t="s">
        <v>298</v>
      </c>
      <c r="B71" s="302" t="s">
        <v>299</v>
      </c>
      <c r="C71" s="287"/>
      <c r="D71" s="287">
        <v>1800</v>
      </c>
      <c r="E71" s="124">
        <v>1205</v>
      </c>
      <c r="F71" s="124">
        <v>1205</v>
      </c>
      <c r="G71" s="287">
        <v>1205</v>
      </c>
      <c r="H71" s="277">
        <f t="shared" si="1"/>
        <v>0</v>
      </c>
    </row>
    <row r="72" spans="1:8" ht="16.5">
      <c r="A72" s="294" t="s">
        <v>300</v>
      </c>
      <c r="B72" s="293" t="s">
        <v>301</v>
      </c>
      <c r="C72" s="276">
        <v>20000</v>
      </c>
      <c r="D72" s="276">
        <v>5000</v>
      </c>
      <c r="E72" s="120">
        <v>578</v>
      </c>
      <c r="F72" s="120">
        <v>578</v>
      </c>
      <c r="G72" s="276">
        <v>578</v>
      </c>
      <c r="H72" s="277">
        <f t="shared" si="1"/>
        <v>0</v>
      </c>
    </row>
    <row r="73" spans="1:8" ht="33">
      <c r="A73" s="294" t="s">
        <v>302</v>
      </c>
      <c r="B73" s="293" t="s">
        <v>303</v>
      </c>
      <c r="C73" s="276">
        <v>4350</v>
      </c>
      <c r="D73" s="276">
        <v>1000</v>
      </c>
      <c r="E73" s="120"/>
      <c r="F73" s="120"/>
      <c r="G73" s="276"/>
      <c r="H73" s="277">
        <f t="shared" si="1"/>
        <v>0</v>
      </c>
    </row>
    <row r="74" spans="1:8" ht="16.5">
      <c r="A74" s="294" t="s">
        <v>304</v>
      </c>
      <c r="B74" s="293" t="s">
        <v>305</v>
      </c>
      <c r="C74" s="276">
        <v>1000</v>
      </c>
      <c r="D74" s="121">
        <v>1000</v>
      </c>
      <c r="E74" s="120">
        <v>881</v>
      </c>
      <c r="F74" s="120">
        <v>881</v>
      </c>
      <c r="G74" s="276">
        <v>881</v>
      </c>
      <c r="H74" s="277">
        <f t="shared" si="1"/>
        <v>0</v>
      </c>
    </row>
    <row r="75" spans="1:8" ht="33">
      <c r="A75" s="295" t="s">
        <v>306</v>
      </c>
      <c r="B75" s="303" t="s">
        <v>307</v>
      </c>
      <c r="C75" s="276">
        <v>1070</v>
      </c>
      <c r="D75" s="122"/>
      <c r="E75" s="276"/>
      <c r="F75" s="276"/>
      <c r="G75" s="276"/>
      <c r="H75" s="277">
        <f t="shared" si="1"/>
        <v>0</v>
      </c>
    </row>
    <row r="76" spans="1:8" ht="16.5">
      <c r="A76" s="294" t="s">
        <v>308</v>
      </c>
      <c r="B76" s="293" t="s">
        <v>309</v>
      </c>
      <c r="C76" s="276">
        <v>19769</v>
      </c>
      <c r="D76" s="276">
        <v>9769</v>
      </c>
      <c r="E76" s="120">
        <v>742</v>
      </c>
      <c r="F76" s="120">
        <v>742</v>
      </c>
      <c r="G76" s="276">
        <v>742</v>
      </c>
      <c r="H76" s="277">
        <f t="shared" si="1"/>
        <v>0</v>
      </c>
    </row>
    <row r="77" spans="1:8" ht="16.5">
      <c r="A77" s="294" t="s">
        <v>310</v>
      </c>
      <c r="B77" s="293" t="s">
        <v>311</v>
      </c>
      <c r="C77" s="276">
        <v>107</v>
      </c>
      <c r="D77" s="276">
        <v>107</v>
      </c>
      <c r="E77" s="120"/>
      <c r="F77" s="120"/>
      <c r="G77" s="276"/>
      <c r="H77" s="277">
        <f t="shared" si="1"/>
        <v>0</v>
      </c>
    </row>
    <row r="78" spans="1:8" ht="16.5">
      <c r="A78" s="294" t="s">
        <v>312</v>
      </c>
      <c r="B78" s="293" t="s">
        <v>313</v>
      </c>
      <c r="C78" s="276">
        <v>500</v>
      </c>
      <c r="D78" s="276">
        <v>4450</v>
      </c>
      <c r="E78" s="120">
        <v>2560</v>
      </c>
      <c r="F78" s="120">
        <v>2560</v>
      </c>
      <c r="G78" s="276">
        <v>2560</v>
      </c>
      <c r="H78" s="277">
        <f t="shared" si="1"/>
        <v>0</v>
      </c>
    </row>
    <row r="79" spans="1:8" ht="16.5">
      <c r="A79" s="294" t="s">
        <v>314</v>
      </c>
      <c r="B79" s="293" t="s">
        <v>315</v>
      </c>
      <c r="C79" s="276">
        <v>2000</v>
      </c>
      <c r="D79" s="276">
        <v>16300</v>
      </c>
      <c r="E79" s="120">
        <v>16056</v>
      </c>
      <c r="F79" s="120">
        <v>16056</v>
      </c>
      <c r="G79" s="276">
        <v>16056</v>
      </c>
      <c r="H79" s="277">
        <f t="shared" si="1"/>
        <v>0</v>
      </c>
    </row>
    <row r="80" spans="1:8" ht="16.5">
      <c r="A80" s="294" t="s">
        <v>316</v>
      </c>
      <c r="B80" s="293" t="s">
        <v>317</v>
      </c>
      <c r="C80" s="276">
        <v>2020</v>
      </c>
      <c r="D80" s="276">
        <v>2020</v>
      </c>
      <c r="E80" s="120">
        <v>1864</v>
      </c>
      <c r="F80" s="120">
        <v>1864</v>
      </c>
      <c r="G80" s="276">
        <v>1864</v>
      </c>
      <c r="H80" s="277">
        <f aca="true" t="shared" si="2" ref="H80:H111">G80-E80</f>
        <v>0</v>
      </c>
    </row>
    <row r="81" spans="1:8" ht="16.5">
      <c r="A81" s="294" t="s">
        <v>318</v>
      </c>
      <c r="B81" s="293" t="s">
        <v>319</v>
      </c>
      <c r="C81" s="276">
        <v>10000</v>
      </c>
      <c r="D81" s="276">
        <v>82000</v>
      </c>
      <c r="E81" s="120">
        <v>68156</v>
      </c>
      <c r="F81" s="120">
        <v>68156</v>
      </c>
      <c r="G81" s="276">
        <v>68156</v>
      </c>
      <c r="H81" s="277">
        <f t="shared" si="2"/>
        <v>0</v>
      </c>
    </row>
    <row r="82" spans="1:8" ht="16.5">
      <c r="A82" s="294" t="s">
        <v>320</v>
      </c>
      <c r="B82" s="293" t="s">
        <v>321</v>
      </c>
      <c r="C82" s="276">
        <v>10000</v>
      </c>
      <c r="D82" s="276">
        <v>45000</v>
      </c>
      <c r="E82" s="120">
        <v>41320</v>
      </c>
      <c r="F82" s="120">
        <v>41320</v>
      </c>
      <c r="G82" s="276">
        <v>41320</v>
      </c>
      <c r="H82" s="277">
        <f t="shared" si="2"/>
        <v>0</v>
      </c>
    </row>
    <row r="83" spans="1:8" ht="16.5">
      <c r="A83" s="294" t="s">
        <v>322</v>
      </c>
      <c r="B83" s="293" t="s">
        <v>323</v>
      </c>
      <c r="C83" s="276">
        <v>10000</v>
      </c>
      <c r="D83" s="276">
        <v>74300</v>
      </c>
      <c r="E83" s="120">
        <v>69787</v>
      </c>
      <c r="F83" s="120">
        <v>69787</v>
      </c>
      <c r="G83" s="276">
        <v>69787</v>
      </c>
      <c r="H83" s="277">
        <f t="shared" si="2"/>
        <v>0</v>
      </c>
    </row>
    <row r="84" spans="1:8" ht="16.5">
      <c r="A84" s="294" t="s">
        <v>324</v>
      </c>
      <c r="B84" s="293" t="s">
        <v>325</v>
      </c>
      <c r="C84" s="276">
        <v>1000</v>
      </c>
      <c r="D84" s="276">
        <v>2100</v>
      </c>
      <c r="E84" s="120">
        <v>1405</v>
      </c>
      <c r="F84" s="120">
        <v>1405</v>
      </c>
      <c r="G84" s="276">
        <v>1405</v>
      </c>
      <c r="H84" s="277">
        <f t="shared" si="2"/>
        <v>0</v>
      </c>
    </row>
    <row r="85" spans="1:9" ht="33">
      <c r="A85" s="294" t="s">
        <v>326</v>
      </c>
      <c r="B85" s="293" t="s">
        <v>327</v>
      </c>
      <c r="C85" s="276"/>
      <c r="D85" s="276">
        <v>1100</v>
      </c>
      <c r="E85" s="120">
        <v>216</v>
      </c>
      <c r="F85" s="120">
        <v>216</v>
      </c>
      <c r="G85" s="276">
        <v>216</v>
      </c>
      <c r="H85" s="277">
        <f t="shared" si="2"/>
        <v>0</v>
      </c>
      <c r="I85" s="274"/>
    </row>
    <row r="86" spans="1:9" ht="16.5">
      <c r="A86" s="294" t="s">
        <v>328</v>
      </c>
      <c r="B86" s="293" t="s">
        <v>329</v>
      </c>
      <c r="C86" s="276"/>
      <c r="D86" s="276">
        <v>150</v>
      </c>
      <c r="E86" s="120">
        <v>120</v>
      </c>
      <c r="F86" s="120">
        <v>120</v>
      </c>
      <c r="G86" s="276">
        <v>120</v>
      </c>
      <c r="H86" s="277">
        <f t="shared" si="2"/>
        <v>0</v>
      </c>
      <c r="I86" s="274"/>
    </row>
    <row r="87" spans="1:9" ht="33">
      <c r="A87" s="294" t="s">
        <v>330</v>
      </c>
      <c r="B87" s="293" t="s">
        <v>331</v>
      </c>
      <c r="C87" s="276"/>
      <c r="D87" s="276">
        <v>84</v>
      </c>
      <c r="E87" s="120">
        <v>84</v>
      </c>
      <c r="F87" s="120">
        <v>84</v>
      </c>
      <c r="G87" s="276">
        <v>84</v>
      </c>
      <c r="H87" s="277">
        <f t="shared" si="2"/>
        <v>0</v>
      </c>
      <c r="I87" s="274"/>
    </row>
    <row r="88" spans="1:9" ht="33">
      <c r="A88" s="294" t="s">
        <v>332</v>
      </c>
      <c r="B88" s="293" t="s">
        <v>333</v>
      </c>
      <c r="C88" s="276"/>
      <c r="D88" s="276">
        <v>100</v>
      </c>
      <c r="E88" s="120"/>
      <c r="F88" s="120"/>
      <c r="G88" s="276"/>
      <c r="H88" s="277">
        <f t="shared" si="2"/>
        <v>0</v>
      </c>
      <c r="I88" s="274"/>
    </row>
    <row r="89" spans="1:9" ht="33">
      <c r="A89" s="294" t="s">
        <v>334</v>
      </c>
      <c r="B89" s="293" t="s">
        <v>335</v>
      </c>
      <c r="C89" s="276"/>
      <c r="D89" s="276">
        <v>720</v>
      </c>
      <c r="E89" s="120">
        <v>119</v>
      </c>
      <c r="F89" s="120">
        <v>119</v>
      </c>
      <c r="G89" s="276">
        <v>119</v>
      </c>
      <c r="H89" s="277">
        <f t="shared" si="2"/>
        <v>0</v>
      </c>
      <c r="I89" s="274"/>
    </row>
    <row r="90" spans="1:9" ht="33">
      <c r="A90" s="294" t="s">
        <v>336</v>
      </c>
      <c r="B90" s="293" t="s">
        <v>337</v>
      </c>
      <c r="C90" s="276"/>
      <c r="D90" s="276">
        <v>560</v>
      </c>
      <c r="E90" s="120">
        <v>43</v>
      </c>
      <c r="F90" s="120">
        <v>43</v>
      </c>
      <c r="G90" s="276">
        <v>43</v>
      </c>
      <c r="H90" s="277">
        <f t="shared" si="2"/>
        <v>0</v>
      </c>
      <c r="I90" s="274"/>
    </row>
    <row r="91" spans="1:9" ht="16.5">
      <c r="A91" s="294" t="s">
        <v>338</v>
      </c>
      <c r="B91" s="293" t="s">
        <v>339</v>
      </c>
      <c r="C91" s="276"/>
      <c r="D91" s="276">
        <v>350</v>
      </c>
      <c r="E91" s="120">
        <v>171</v>
      </c>
      <c r="F91" s="120">
        <v>171</v>
      </c>
      <c r="G91" s="276">
        <v>171</v>
      </c>
      <c r="H91" s="277">
        <f t="shared" si="2"/>
        <v>0</v>
      </c>
      <c r="I91" s="274"/>
    </row>
    <row r="92" spans="1:9" ht="16.5">
      <c r="A92" s="294" t="s">
        <v>340</v>
      </c>
      <c r="B92" s="293" t="s">
        <v>341</v>
      </c>
      <c r="C92" s="276"/>
      <c r="D92" s="276">
        <v>1150</v>
      </c>
      <c r="E92" s="120">
        <v>222</v>
      </c>
      <c r="F92" s="120">
        <v>222</v>
      </c>
      <c r="G92" s="276">
        <v>222</v>
      </c>
      <c r="H92" s="277">
        <f t="shared" si="2"/>
        <v>0</v>
      </c>
      <c r="I92" s="274"/>
    </row>
    <row r="93" spans="1:9" ht="16.5">
      <c r="A93" s="294" t="s">
        <v>342</v>
      </c>
      <c r="B93" s="293" t="s">
        <v>343</v>
      </c>
      <c r="C93" s="276"/>
      <c r="D93" s="276">
        <v>1300</v>
      </c>
      <c r="E93" s="120">
        <v>120</v>
      </c>
      <c r="F93" s="120">
        <v>120</v>
      </c>
      <c r="G93" s="276">
        <v>120</v>
      </c>
      <c r="H93" s="277">
        <f t="shared" si="2"/>
        <v>0</v>
      </c>
      <c r="I93" s="274"/>
    </row>
    <row r="94" spans="1:9" ht="24.75" customHeight="1">
      <c r="A94" s="294" t="s">
        <v>344</v>
      </c>
      <c r="B94" s="293" t="s">
        <v>345</v>
      </c>
      <c r="C94" s="276"/>
      <c r="D94" s="276">
        <v>85</v>
      </c>
      <c r="E94" s="120">
        <v>82</v>
      </c>
      <c r="F94" s="120">
        <v>82</v>
      </c>
      <c r="G94" s="276">
        <v>82</v>
      </c>
      <c r="H94" s="277">
        <f t="shared" si="2"/>
        <v>0</v>
      </c>
      <c r="I94" s="274"/>
    </row>
    <row r="95" spans="1:9" ht="16.5">
      <c r="A95" s="294" t="s">
        <v>346</v>
      </c>
      <c r="B95" s="293" t="s">
        <v>347</v>
      </c>
      <c r="C95" s="276"/>
      <c r="D95" s="276">
        <v>8800</v>
      </c>
      <c r="E95" s="120">
        <v>1127</v>
      </c>
      <c r="F95" s="120">
        <v>1127</v>
      </c>
      <c r="G95" s="276">
        <v>1127</v>
      </c>
      <c r="H95" s="277">
        <f t="shared" si="2"/>
        <v>0</v>
      </c>
      <c r="I95" s="274"/>
    </row>
    <row r="96" spans="1:9" ht="16.5">
      <c r="A96" s="294" t="s">
        <v>348</v>
      </c>
      <c r="B96" s="293" t="s">
        <v>349</v>
      </c>
      <c r="C96" s="276"/>
      <c r="D96" s="276">
        <v>200</v>
      </c>
      <c r="E96" s="120">
        <v>198</v>
      </c>
      <c r="F96" s="120">
        <v>198</v>
      </c>
      <c r="G96" s="276">
        <v>198</v>
      </c>
      <c r="H96" s="277">
        <f t="shared" si="2"/>
        <v>0</v>
      </c>
      <c r="I96" s="274"/>
    </row>
    <row r="97" spans="1:9" ht="16.5">
      <c r="A97" s="294" t="s">
        <v>350</v>
      </c>
      <c r="B97" s="293" t="s">
        <v>351</v>
      </c>
      <c r="C97" s="276"/>
      <c r="D97" s="276">
        <v>250</v>
      </c>
      <c r="E97" s="120">
        <v>208</v>
      </c>
      <c r="F97" s="120">
        <v>208</v>
      </c>
      <c r="G97" s="276">
        <v>208</v>
      </c>
      <c r="H97" s="277">
        <f t="shared" si="2"/>
        <v>0</v>
      </c>
      <c r="I97" s="274"/>
    </row>
    <row r="98" spans="1:8" ht="33">
      <c r="A98" s="294" t="s">
        <v>352</v>
      </c>
      <c r="B98" s="293" t="s">
        <v>353</v>
      </c>
      <c r="C98" s="276"/>
      <c r="D98" s="276">
        <v>1800</v>
      </c>
      <c r="E98" s="122"/>
      <c r="F98" s="119"/>
      <c r="G98" s="269"/>
      <c r="H98" s="277">
        <f t="shared" si="2"/>
        <v>0</v>
      </c>
    </row>
    <row r="99" spans="1:8" ht="16.5">
      <c r="A99" s="294" t="s">
        <v>354</v>
      </c>
      <c r="B99" s="303" t="s">
        <v>355</v>
      </c>
      <c r="C99" s="276">
        <v>1000</v>
      </c>
      <c r="D99" s="276">
        <v>1000</v>
      </c>
      <c r="E99" s="121"/>
      <c r="F99" s="269"/>
      <c r="G99" s="269"/>
      <c r="H99" s="277">
        <f t="shared" si="2"/>
        <v>0</v>
      </c>
    </row>
    <row r="100" spans="1:8" ht="16.5">
      <c r="A100" s="295" t="s">
        <v>356</v>
      </c>
      <c r="B100" s="303" t="s">
        <v>357</v>
      </c>
      <c r="C100" s="276"/>
      <c r="D100" s="276">
        <v>150</v>
      </c>
      <c r="E100" s="122"/>
      <c r="F100" s="269"/>
      <c r="G100" s="269"/>
      <c r="H100" s="277">
        <f t="shared" si="2"/>
        <v>0</v>
      </c>
    </row>
    <row r="101" spans="1:8" ht="16.5">
      <c r="A101" s="294" t="s">
        <v>358</v>
      </c>
      <c r="B101" s="303" t="s">
        <v>359</v>
      </c>
      <c r="C101" s="276"/>
      <c r="D101" s="276">
        <v>150</v>
      </c>
      <c r="E101" s="122"/>
      <c r="F101" s="269"/>
      <c r="G101" s="269"/>
      <c r="H101" s="277">
        <f t="shared" si="2"/>
        <v>0</v>
      </c>
    </row>
    <row r="102" spans="1:8" ht="17.25" thickBot="1">
      <c r="A102" s="297" t="s">
        <v>360</v>
      </c>
      <c r="B102" s="304" t="s">
        <v>361</v>
      </c>
      <c r="C102" s="299"/>
      <c r="D102" s="299">
        <v>150</v>
      </c>
      <c r="E102" s="305"/>
      <c r="F102" s="282"/>
      <c r="G102" s="282"/>
      <c r="H102" s="277">
        <f t="shared" si="2"/>
        <v>0</v>
      </c>
    </row>
    <row r="103" spans="1:8" ht="17.25" thickBot="1">
      <c r="A103" s="264"/>
      <c r="B103" s="306" t="s">
        <v>177</v>
      </c>
      <c r="C103" s="266" t="s">
        <v>136</v>
      </c>
      <c r="D103" s="266" t="s">
        <v>137</v>
      </c>
      <c r="E103" s="266" t="s">
        <v>178</v>
      </c>
      <c r="F103" s="267" t="s">
        <v>179</v>
      </c>
      <c r="G103" s="268"/>
      <c r="H103" s="277"/>
    </row>
    <row r="104" spans="1:8" ht="17.25" thickBot="1">
      <c r="A104" s="282"/>
      <c r="B104" s="307" t="s">
        <v>180</v>
      </c>
      <c r="C104" s="48" t="s">
        <v>103</v>
      </c>
      <c r="D104" s="48" t="s">
        <v>103</v>
      </c>
      <c r="E104" s="48" t="s">
        <v>23</v>
      </c>
      <c r="F104" s="26" t="s">
        <v>181</v>
      </c>
      <c r="G104" s="26" t="s">
        <v>12</v>
      </c>
      <c r="H104" s="277"/>
    </row>
    <row r="105" spans="1:8" ht="16.5">
      <c r="A105" s="294"/>
      <c r="B105" s="308"/>
      <c r="C105" s="121"/>
      <c r="D105" s="121"/>
      <c r="E105" s="276"/>
      <c r="F105" s="276"/>
      <c r="G105" s="276"/>
      <c r="H105" s="277">
        <f aca="true" t="shared" si="3" ref="H105:H136">G105-E105</f>
        <v>0</v>
      </c>
    </row>
    <row r="106" spans="1:9" ht="16.5">
      <c r="A106" s="309" t="s">
        <v>189</v>
      </c>
      <c r="B106" s="290" t="s">
        <v>73</v>
      </c>
      <c r="C106" s="132">
        <f>SUM(C107:C155)</f>
        <v>120889</v>
      </c>
      <c r="D106" s="132">
        <f>SUM(D107:D155)</f>
        <v>66311</v>
      </c>
      <c r="E106" s="132">
        <f>SUM(E107:E155)</f>
        <v>45231</v>
      </c>
      <c r="F106" s="132">
        <f>SUM(F107:F155)</f>
        <v>44566</v>
      </c>
      <c r="G106" s="291">
        <f>SUM(G107:G155)</f>
        <v>44566</v>
      </c>
      <c r="H106" s="277">
        <f t="shared" si="3"/>
        <v>-665</v>
      </c>
      <c r="I106" s="278"/>
    </row>
    <row r="107" spans="1:8" ht="16.5">
      <c r="A107" s="310" t="s">
        <v>190</v>
      </c>
      <c r="B107" s="311" t="s">
        <v>191</v>
      </c>
      <c r="C107" s="121">
        <v>600</v>
      </c>
      <c r="D107" s="120">
        <v>1682</v>
      </c>
      <c r="E107" s="276">
        <v>1635</v>
      </c>
      <c r="F107" s="276">
        <v>1635</v>
      </c>
      <c r="G107" s="276">
        <v>1635</v>
      </c>
      <c r="H107" s="277">
        <f t="shared" si="3"/>
        <v>0</v>
      </c>
    </row>
    <row r="108" spans="1:8" ht="33">
      <c r="A108" s="294" t="s">
        <v>362</v>
      </c>
      <c r="B108" s="303" t="s">
        <v>363</v>
      </c>
      <c r="C108" s="121">
        <v>300</v>
      </c>
      <c r="D108" s="120">
        <v>300</v>
      </c>
      <c r="E108" s="276">
        <v>259</v>
      </c>
      <c r="F108" s="276">
        <v>259</v>
      </c>
      <c r="G108" s="276">
        <v>259</v>
      </c>
      <c r="H108" s="277">
        <f t="shared" si="3"/>
        <v>0</v>
      </c>
    </row>
    <row r="109" spans="1:8" ht="33">
      <c r="A109" s="294" t="s">
        <v>364</v>
      </c>
      <c r="B109" s="303" t="s">
        <v>365</v>
      </c>
      <c r="C109" s="121">
        <v>1000</v>
      </c>
      <c r="D109" s="120">
        <v>1000</v>
      </c>
      <c r="E109" s="276">
        <v>774</v>
      </c>
      <c r="F109" s="276">
        <v>774</v>
      </c>
      <c r="G109" s="276">
        <v>774</v>
      </c>
      <c r="H109" s="277">
        <f t="shared" si="3"/>
        <v>0</v>
      </c>
    </row>
    <row r="110" spans="1:8" ht="16.5">
      <c r="A110" s="294" t="s">
        <v>366</v>
      </c>
      <c r="B110" s="303" t="s">
        <v>367</v>
      </c>
      <c r="C110" s="121">
        <v>9000</v>
      </c>
      <c r="D110" s="120">
        <v>9000</v>
      </c>
      <c r="E110" s="276">
        <v>7024</v>
      </c>
      <c r="F110" s="276">
        <v>7024</v>
      </c>
      <c r="G110" s="276">
        <v>7024</v>
      </c>
      <c r="H110" s="277">
        <f t="shared" si="3"/>
        <v>0</v>
      </c>
    </row>
    <row r="111" spans="1:8" ht="33">
      <c r="A111" s="294" t="s">
        <v>368</v>
      </c>
      <c r="B111" s="303" t="s">
        <v>369</v>
      </c>
      <c r="C111" s="121">
        <v>1000</v>
      </c>
      <c r="D111" s="120">
        <v>1000</v>
      </c>
      <c r="E111" s="276">
        <v>914</v>
      </c>
      <c r="F111" s="276">
        <v>914</v>
      </c>
      <c r="G111" s="276">
        <v>914</v>
      </c>
      <c r="H111" s="277">
        <f t="shared" si="3"/>
        <v>0</v>
      </c>
    </row>
    <row r="112" spans="1:8" ht="16.5">
      <c r="A112" s="294" t="s">
        <v>202</v>
      </c>
      <c r="B112" s="303" t="s">
        <v>370</v>
      </c>
      <c r="C112" s="121">
        <v>700</v>
      </c>
      <c r="D112" s="120">
        <v>850</v>
      </c>
      <c r="E112" s="276">
        <v>429</v>
      </c>
      <c r="F112" s="276">
        <v>429</v>
      </c>
      <c r="G112" s="276">
        <v>429</v>
      </c>
      <c r="H112" s="277">
        <f t="shared" si="3"/>
        <v>0</v>
      </c>
    </row>
    <row r="113" spans="1:8" ht="16.5">
      <c r="A113" s="294" t="s">
        <v>371</v>
      </c>
      <c r="B113" s="303" t="s">
        <v>372</v>
      </c>
      <c r="C113" s="121">
        <v>2360</v>
      </c>
      <c r="D113" s="120">
        <v>2360</v>
      </c>
      <c r="E113" s="276">
        <v>2172</v>
      </c>
      <c r="F113" s="276">
        <v>2172</v>
      </c>
      <c r="G113" s="276">
        <v>2172</v>
      </c>
      <c r="H113" s="277">
        <f t="shared" si="3"/>
        <v>0</v>
      </c>
    </row>
    <row r="114" spans="1:8" ht="16.5">
      <c r="A114" s="294" t="s">
        <v>206</v>
      </c>
      <c r="B114" s="303" t="s">
        <v>207</v>
      </c>
      <c r="C114" s="121">
        <v>120</v>
      </c>
      <c r="D114" s="120">
        <v>120</v>
      </c>
      <c r="E114" s="276"/>
      <c r="F114" s="276"/>
      <c r="G114" s="276"/>
      <c r="H114" s="277">
        <f t="shared" si="3"/>
        <v>0</v>
      </c>
    </row>
    <row r="115" spans="1:8" ht="16.5">
      <c r="A115" s="294" t="s">
        <v>208</v>
      </c>
      <c r="B115" s="303" t="s">
        <v>209</v>
      </c>
      <c r="C115" s="121">
        <v>120</v>
      </c>
      <c r="D115" s="120">
        <v>120</v>
      </c>
      <c r="E115" s="276">
        <v>52</v>
      </c>
      <c r="F115" s="276">
        <v>52</v>
      </c>
      <c r="G115" s="276">
        <v>52</v>
      </c>
      <c r="H115" s="277">
        <f t="shared" si="3"/>
        <v>0</v>
      </c>
    </row>
    <row r="116" spans="1:8" ht="16.5">
      <c r="A116" s="294" t="s">
        <v>373</v>
      </c>
      <c r="B116" s="303" t="s">
        <v>374</v>
      </c>
      <c r="C116" s="121">
        <v>50</v>
      </c>
      <c r="D116" s="120">
        <v>96</v>
      </c>
      <c r="E116" s="276">
        <v>96</v>
      </c>
      <c r="F116" s="276">
        <v>96</v>
      </c>
      <c r="G116" s="276">
        <v>96</v>
      </c>
      <c r="H116" s="277">
        <f t="shared" si="3"/>
        <v>0</v>
      </c>
    </row>
    <row r="117" spans="1:8" ht="16.5">
      <c r="A117" s="294" t="s">
        <v>212</v>
      </c>
      <c r="B117" s="303" t="s">
        <v>213</v>
      </c>
      <c r="C117" s="121">
        <v>150</v>
      </c>
      <c r="D117" s="120">
        <v>150</v>
      </c>
      <c r="E117" s="276">
        <v>95</v>
      </c>
      <c r="F117" s="276">
        <v>95</v>
      </c>
      <c r="G117" s="276">
        <v>95</v>
      </c>
      <c r="H117" s="277">
        <f t="shared" si="3"/>
        <v>0</v>
      </c>
    </row>
    <row r="118" spans="1:8" ht="16.5">
      <c r="A118" s="294" t="s">
        <v>214</v>
      </c>
      <c r="B118" s="303" t="s">
        <v>215</v>
      </c>
      <c r="C118" s="121">
        <v>2980</v>
      </c>
      <c r="D118" s="120">
        <v>4260</v>
      </c>
      <c r="E118" s="276">
        <v>3450</v>
      </c>
      <c r="F118" s="276">
        <v>3450</v>
      </c>
      <c r="G118" s="276">
        <v>3450</v>
      </c>
      <c r="H118" s="277">
        <f t="shared" si="3"/>
        <v>0</v>
      </c>
    </row>
    <row r="119" spans="1:8" ht="16.5">
      <c r="A119" s="294" t="s">
        <v>375</v>
      </c>
      <c r="B119" s="303" t="s">
        <v>376</v>
      </c>
      <c r="C119" s="121">
        <v>1875</v>
      </c>
      <c r="D119" s="120">
        <v>2075</v>
      </c>
      <c r="E119" s="276">
        <v>1205</v>
      </c>
      <c r="F119" s="276">
        <v>1205</v>
      </c>
      <c r="G119" s="276">
        <v>1205</v>
      </c>
      <c r="H119" s="277">
        <f t="shared" si="3"/>
        <v>0</v>
      </c>
    </row>
    <row r="120" spans="1:8" ht="16.5">
      <c r="A120" s="294" t="s">
        <v>377</v>
      </c>
      <c r="B120" s="303" t="s">
        <v>378</v>
      </c>
      <c r="C120" s="121">
        <v>3300</v>
      </c>
      <c r="D120" s="120">
        <v>3300</v>
      </c>
      <c r="E120" s="276">
        <v>3023</v>
      </c>
      <c r="F120" s="276">
        <v>3023</v>
      </c>
      <c r="G120" s="276">
        <v>3023</v>
      </c>
      <c r="H120" s="277">
        <f t="shared" si="3"/>
        <v>0</v>
      </c>
    </row>
    <row r="121" spans="1:8" ht="16.5">
      <c r="A121" s="294" t="s">
        <v>218</v>
      </c>
      <c r="B121" s="303" t="s">
        <v>219</v>
      </c>
      <c r="C121" s="121">
        <v>500</v>
      </c>
      <c r="D121" s="120">
        <v>500</v>
      </c>
      <c r="E121" s="276">
        <v>252</v>
      </c>
      <c r="F121" s="276">
        <v>252</v>
      </c>
      <c r="G121" s="276">
        <v>252</v>
      </c>
      <c r="H121" s="277">
        <f t="shared" si="3"/>
        <v>0</v>
      </c>
    </row>
    <row r="122" spans="1:8" ht="16.5">
      <c r="A122" s="294" t="s">
        <v>220</v>
      </c>
      <c r="B122" s="303" t="s">
        <v>221</v>
      </c>
      <c r="C122" s="121">
        <v>200</v>
      </c>
      <c r="D122" s="276">
        <v>200</v>
      </c>
      <c r="E122" s="276">
        <v>6</v>
      </c>
      <c r="F122" s="276">
        <v>6</v>
      </c>
      <c r="G122" s="276">
        <v>6</v>
      </c>
      <c r="H122" s="277">
        <f t="shared" si="3"/>
        <v>0</v>
      </c>
    </row>
    <row r="123" spans="1:8" ht="16.5" hidden="1">
      <c r="A123" s="294" t="s">
        <v>379</v>
      </c>
      <c r="B123" s="303" t="s">
        <v>380</v>
      </c>
      <c r="C123" s="121"/>
      <c r="D123" s="276"/>
      <c r="E123" s="276"/>
      <c r="F123" s="276"/>
      <c r="G123" s="276"/>
      <c r="H123" s="277">
        <f t="shared" si="3"/>
        <v>0</v>
      </c>
    </row>
    <row r="124" spans="1:8" ht="16.5" hidden="1">
      <c r="A124" s="294" t="s">
        <v>381</v>
      </c>
      <c r="B124" s="303" t="s">
        <v>382</v>
      </c>
      <c r="C124" s="121"/>
      <c r="D124" s="276"/>
      <c r="E124" s="276"/>
      <c r="F124" s="276"/>
      <c r="G124" s="276"/>
      <c r="H124" s="277">
        <f t="shared" si="3"/>
        <v>0</v>
      </c>
    </row>
    <row r="125" spans="1:8" ht="16.5">
      <c r="A125" s="294" t="s">
        <v>236</v>
      </c>
      <c r="B125" s="303" t="s">
        <v>237</v>
      </c>
      <c r="C125" s="121">
        <v>200</v>
      </c>
      <c r="D125" s="276">
        <v>200</v>
      </c>
      <c r="E125" s="276">
        <v>180</v>
      </c>
      <c r="F125" s="276">
        <v>180</v>
      </c>
      <c r="G125" s="276">
        <v>180</v>
      </c>
      <c r="H125" s="277">
        <f t="shared" si="3"/>
        <v>0</v>
      </c>
    </row>
    <row r="126" spans="1:8" ht="16.5">
      <c r="A126" s="294" t="s">
        <v>238</v>
      </c>
      <c r="B126" s="303" t="s">
        <v>383</v>
      </c>
      <c r="C126" s="121">
        <v>115</v>
      </c>
      <c r="D126" s="276">
        <v>115</v>
      </c>
      <c r="E126" s="276">
        <v>114</v>
      </c>
      <c r="F126" s="276">
        <v>114</v>
      </c>
      <c r="G126" s="276">
        <v>114</v>
      </c>
      <c r="H126" s="277">
        <f t="shared" si="3"/>
        <v>0</v>
      </c>
    </row>
    <row r="127" spans="1:8" ht="16.5">
      <c r="A127" s="294" t="s">
        <v>384</v>
      </c>
      <c r="B127" s="303" t="s">
        <v>385</v>
      </c>
      <c r="C127" s="121">
        <v>155</v>
      </c>
      <c r="D127" s="276">
        <v>155</v>
      </c>
      <c r="E127" s="276">
        <v>74</v>
      </c>
      <c r="F127" s="276">
        <v>74</v>
      </c>
      <c r="G127" s="276">
        <v>74</v>
      </c>
      <c r="H127" s="277">
        <f t="shared" si="3"/>
        <v>0</v>
      </c>
    </row>
    <row r="128" spans="1:8" ht="16.5">
      <c r="A128" s="294" t="s">
        <v>240</v>
      </c>
      <c r="B128" s="303" t="s">
        <v>241</v>
      </c>
      <c r="C128" s="121">
        <v>225</v>
      </c>
      <c r="D128" s="276">
        <v>225</v>
      </c>
      <c r="E128" s="276">
        <v>173</v>
      </c>
      <c r="F128" s="276">
        <v>173</v>
      </c>
      <c r="G128" s="276">
        <v>173</v>
      </c>
      <c r="H128" s="277">
        <f t="shared" si="3"/>
        <v>0</v>
      </c>
    </row>
    <row r="129" spans="1:8" ht="17.25" customHeight="1">
      <c r="A129" s="294" t="s">
        <v>386</v>
      </c>
      <c r="B129" s="303" t="s">
        <v>387</v>
      </c>
      <c r="C129" s="121">
        <v>150</v>
      </c>
      <c r="D129" s="276">
        <v>150</v>
      </c>
      <c r="E129" s="276"/>
      <c r="F129" s="276"/>
      <c r="G129" s="276"/>
      <c r="H129" s="277">
        <f t="shared" si="3"/>
        <v>0</v>
      </c>
    </row>
    <row r="130" spans="1:8" ht="17.25" customHeight="1">
      <c r="A130" s="294" t="s">
        <v>244</v>
      </c>
      <c r="B130" s="303" t="s">
        <v>245</v>
      </c>
      <c r="C130" s="121">
        <v>150</v>
      </c>
      <c r="D130" s="276">
        <v>150</v>
      </c>
      <c r="E130" s="276"/>
      <c r="F130" s="276"/>
      <c r="G130" s="276"/>
      <c r="H130" s="277">
        <f t="shared" si="3"/>
        <v>0</v>
      </c>
    </row>
    <row r="131" spans="1:8" ht="17.25" customHeight="1">
      <c r="A131" s="294" t="s">
        <v>248</v>
      </c>
      <c r="B131" s="303" t="s">
        <v>388</v>
      </c>
      <c r="C131" s="121">
        <v>270</v>
      </c>
      <c r="D131" s="276">
        <v>270</v>
      </c>
      <c r="E131" s="276">
        <v>232</v>
      </c>
      <c r="F131" s="276">
        <v>232</v>
      </c>
      <c r="G131" s="276">
        <v>232</v>
      </c>
      <c r="H131" s="277">
        <f t="shared" si="3"/>
        <v>0</v>
      </c>
    </row>
    <row r="132" spans="1:8" ht="17.25" customHeight="1">
      <c r="A132" s="294" t="s">
        <v>250</v>
      </c>
      <c r="B132" s="303" t="s">
        <v>251</v>
      </c>
      <c r="C132" s="121"/>
      <c r="D132" s="276">
        <v>2</v>
      </c>
      <c r="E132" s="276">
        <v>2</v>
      </c>
      <c r="F132" s="276">
        <v>2</v>
      </c>
      <c r="G132" s="276">
        <v>2</v>
      </c>
      <c r="H132" s="277">
        <f t="shared" si="3"/>
        <v>0</v>
      </c>
    </row>
    <row r="133" spans="1:8" ht="17.25" customHeight="1">
      <c r="A133" s="294" t="s">
        <v>389</v>
      </c>
      <c r="B133" s="303" t="s">
        <v>390</v>
      </c>
      <c r="C133" s="121">
        <v>1391</v>
      </c>
      <c r="D133" s="276">
        <v>1391</v>
      </c>
      <c r="E133" s="276">
        <v>1164</v>
      </c>
      <c r="F133" s="276">
        <v>1164</v>
      </c>
      <c r="G133" s="276">
        <v>1164</v>
      </c>
      <c r="H133" s="277">
        <f t="shared" si="3"/>
        <v>0</v>
      </c>
    </row>
    <row r="134" spans="1:8" ht="17.25" customHeight="1">
      <c r="A134" s="294" t="s">
        <v>252</v>
      </c>
      <c r="B134" s="303" t="s">
        <v>253</v>
      </c>
      <c r="C134" s="121">
        <v>100</v>
      </c>
      <c r="D134" s="276">
        <v>294</v>
      </c>
      <c r="E134" s="276">
        <v>144</v>
      </c>
      <c r="F134" s="276">
        <v>144</v>
      </c>
      <c r="G134" s="276">
        <v>144</v>
      </c>
      <c r="H134" s="277">
        <f t="shared" si="3"/>
        <v>0</v>
      </c>
    </row>
    <row r="135" spans="1:8" ht="17.25" customHeight="1">
      <c r="A135" s="294" t="s">
        <v>254</v>
      </c>
      <c r="B135" s="303" t="s">
        <v>255</v>
      </c>
      <c r="C135" s="121">
        <v>50</v>
      </c>
      <c r="D135" s="276">
        <v>50</v>
      </c>
      <c r="E135" s="276"/>
      <c r="F135" s="276"/>
      <c r="G135" s="276"/>
      <c r="H135" s="277">
        <f t="shared" si="3"/>
        <v>0</v>
      </c>
    </row>
    <row r="136" spans="1:8" ht="17.25" customHeight="1">
      <c r="A136" s="294" t="s">
        <v>278</v>
      </c>
      <c r="B136" s="303" t="s">
        <v>279</v>
      </c>
      <c r="C136" s="121">
        <v>700</v>
      </c>
      <c r="D136" s="276">
        <v>700</v>
      </c>
      <c r="E136" s="276"/>
      <c r="F136" s="276"/>
      <c r="G136" s="276"/>
      <c r="H136" s="277">
        <f t="shared" si="3"/>
        <v>0</v>
      </c>
    </row>
    <row r="137" spans="1:8" ht="16.5">
      <c r="A137" s="294" t="s">
        <v>280</v>
      </c>
      <c r="B137" s="303" t="s">
        <v>281</v>
      </c>
      <c r="C137" s="121">
        <v>200</v>
      </c>
      <c r="D137" s="276">
        <v>200</v>
      </c>
      <c r="E137" s="276">
        <v>44</v>
      </c>
      <c r="F137" s="276">
        <v>44</v>
      </c>
      <c r="G137" s="276">
        <v>44</v>
      </c>
      <c r="H137" s="277">
        <f aca="true" t="shared" si="4" ref="H137:H168">G137-E137</f>
        <v>0</v>
      </c>
    </row>
    <row r="138" spans="1:8" ht="16.5">
      <c r="A138" s="294" t="s">
        <v>282</v>
      </c>
      <c r="B138" s="303" t="s">
        <v>283</v>
      </c>
      <c r="C138" s="121">
        <v>100</v>
      </c>
      <c r="D138" s="276">
        <v>100</v>
      </c>
      <c r="E138" s="276"/>
      <c r="F138" s="276"/>
      <c r="G138" s="276"/>
      <c r="H138" s="277">
        <f t="shared" si="4"/>
        <v>0</v>
      </c>
    </row>
    <row r="139" spans="1:8" ht="18" customHeight="1">
      <c r="A139" s="294" t="s">
        <v>284</v>
      </c>
      <c r="B139" s="303" t="s">
        <v>285</v>
      </c>
      <c r="C139" s="121">
        <v>120</v>
      </c>
      <c r="D139" s="276">
        <v>120</v>
      </c>
      <c r="E139" s="276">
        <v>114</v>
      </c>
      <c r="F139" s="276">
        <v>114</v>
      </c>
      <c r="G139" s="276">
        <v>114</v>
      </c>
      <c r="H139" s="277">
        <f t="shared" si="4"/>
        <v>0</v>
      </c>
    </row>
    <row r="140" spans="1:8" ht="16.5">
      <c r="A140" s="294" t="s">
        <v>286</v>
      </c>
      <c r="B140" s="303" t="s">
        <v>287</v>
      </c>
      <c r="C140" s="121">
        <v>95</v>
      </c>
      <c r="D140" s="276">
        <v>95</v>
      </c>
      <c r="E140" s="276"/>
      <c r="F140" s="276"/>
      <c r="G140" s="276"/>
      <c r="H140" s="277">
        <f t="shared" si="4"/>
        <v>0</v>
      </c>
    </row>
    <row r="141" spans="1:8" ht="16.5">
      <c r="A141" s="294" t="s">
        <v>391</v>
      </c>
      <c r="B141" s="303" t="s">
        <v>392</v>
      </c>
      <c r="C141" s="121">
        <v>2550</v>
      </c>
      <c r="D141" s="276">
        <v>3850</v>
      </c>
      <c r="E141" s="276">
        <v>3379</v>
      </c>
      <c r="F141" s="276">
        <v>2731</v>
      </c>
      <c r="G141" s="276">
        <v>2731</v>
      </c>
      <c r="H141" s="277">
        <f t="shared" si="4"/>
        <v>-648</v>
      </c>
    </row>
    <row r="142" spans="1:8" s="274" customFormat="1" ht="33">
      <c r="A142" s="294" t="s">
        <v>294</v>
      </c>
      <c r="B142" s="303" t="s">
        <v>295</v>
      </c>
      <c r="C142" s="121">
        <v>816</v>
      </c>
      <c r="D142" s="276">
        <v>2345</v>
      </c>
      <c r="E142" s="276">
        <v>1918</v>
      </c>
      <c r="F142" s="276">
        <v>1918</v>
      </c>
      <c r="G142" s="276">
        <v>1918</v>
      </c>
      <c r="H142" s="277">
        <f t="shared" si="4"/>
        <v>0</v>
      </c>
    </row>
    <row r="143" spans="1:8" s="274" customFormat="1" ht="16.5">
      <c r="A143" s="294" t="s">
        <v>393</v>
      </c>
      <c r="B143" s="303" t="s">
        <v>394</v>
      </c>
      <c r="C143" s="121">
        <v>1652</v>
      </c>
      <c r="D143" s="276">
        <v>1652</v>
      </c>
      <c r="E143" s="276">
        <v>571</v>
      </c>
      <c r="F143" s="276">
        <v>571</v>
      </c>
      <c r="G143" s="276">
        <v>571</v>
      </c>
      <c r="H143" s="277">
        <f t="shared" si="4"/>
        <v>0</v>
      </c>
    </row>
    <row r="144" spans="1:8" s="274" customFormat="1" ht="16.5">
      <c r="A144" s="294" t="s">
        <v>296</v>
      </c>
      <c r="B144" s="303" t="s">
        <v>297</v>
      </c>
      <c r="C144" s="121">
        <v>1455</v>
      </c>
      <c r="D144" s="276">
        <v>1822</v>
      </c>
      <c r="E144" s="276">
        <v>1274</v>
      </c>
      <c r="F144" s="276">
        <v>1274</v>
      </c>
      <c r="G144" s="276">
        <v>1274</v>
      </c>
      <c r="H144" s="277">
        <f t="shared" si="4"/>
        <v>0</v>
      </c>
    </row>
    <row r="145" spans="1:8" s="274" customFormat="1" ht="16.5">
      <c r="A145" s="294" t="s">
        <v>395</v>
      </c>
      <c r="B145" s="303" t="s">
        <v>396</v>
      </c>
      <c r="C145" s="121">
        <v>2147</v>
      </c>
      <c r="D145" s="276">
        <v>2147</v>
      </c>
      <c r="E145" s="276">
        <v>1593</v>
      </c>
      <c r="F145" s="276">
        <v>1593</v>
      </c>
      <c r="G145" s="276">
        <v>1593</v>
      </c>
      <c r="H145" s="277">
        <f t="shared" si="4"/>
        <v>0</v>
      </c>
    </row>
    <row r="146" spans="1:8" s="274" customFormat="1" ht="33">
      <c r="A146" s="294" t="s">
        <v>306</v>
      </c>
      <c r="B146" s="303" t="s">
        <v>307</v>
      </c>
      <c r="C146" s="121">
        <v>1250</v>
      </c>
      <c r="D146" s="276">
        <v>2517</v>
      </c>
      <c r="E146" s="276">
        <v>1520</v>
      </c>
      <c r="F146" s="276">
        <v>1520</v>
      </c>
      <c r="G146" s="276">
        <v>1520</v>
      </c>
      <c r="H146" s="277">
        <f t="shared" si="4"/>
        <v>0</v>
      </c>
    </row>
    <row r="147" spans="1:8" s="274" customFormat="1" ht="33">
      <c r="A147" s="294" t="s">
        <v>397</v>
      </c>
      <c r="B147" s="303" t="s">
        <v>398</v>
      </c>
      <c r="C147" s="121">
        <v>576</v>
      </c>
      <c r="D147" s="276">
        <v>576</v>
      </c>
      <c r="E147" s="276">
        <v>328</v>
      </c>
      <c r="F147" s="276">
        <v>328</v>
      </c>
      <c r="G147" s="276">
        <v>328</v>
      </c>
      <c r="H147" s="277">
        <f t="shared" si="4"/>
        <v>0</v>
      </c>
    </row>
    <row r="148" spans="1:8" s="274" customFormat="1" ht="33">
      <c r="A148" s="294" t="s">
        <v>399</v>
      </c>
      <c r="B148" s="303" t="s">
        <v>400</v>
      </c>
      <c r="C148" s="121">
        <v>7000</v>
      </c>
      <c r="D148" s="276">
        <v>4000</v>
      </c>
      <c r="E148" s="276">
        <v>1899</v>
      </c>
      <c r="F148" s="276">
        <v>1899</v>
      </c>
      <c r="G148" s="276">
        <v>1899</v>
      </c>
      <c r="H148" s="277">
        <f t="shared" si="4"/>
        <v>0</v>
      </c>
    </row>
    <row r="149" spans="1:8" s="274" customFormat="1" ht="16.5">
      <c r="A149" s="294" t="s">
        <v>401</v>
      </c>
      <c r="B149" s="303" t="s">
        <v>402</v>
      </c>
      <c r="C149" s="121">
        <v>1000</v>
      </c>
      <c r="D149" s="276">
        <v>1000</v>
      </c>
      <c r="E149" s="276">
        <v>30</v>
      </c>
      <c r="F149" s="276">
        <v>30</v>
      </c>
      <c r="G149" s="276">
        <v>30</v>
      </c>
      <c r="H149" s="277">
        <f t="shared" si="4"/>
        <v>0</v>
      </c>
    </row>
    <row r="150" spans="1:8" s="274" customFormat="1" ht="16.5">
      <c r="A150" s="294" t="s">
        <v>403</v>
      </c>
      <c r="B150" s="303" t="s">
        <v>404</v>
      </c>
      <c r="C150" s="121">
        <v>1500</v>
      </c>
      <c r="D150" s="276">
        <v>4980</v>
      </c>
      <c r="E150" s="276">
        <v>752</v>
      </c>
      <c r="F150" s="276">
        <v>752</v>
      </c>
      <c r="G150" s="276">
        <v>752</v>
      </c>
      <c r="H150" s="277">
        <f t="shared" si="4"/>
        <v>0</v>
      </c>
    </row>
    <row r="151" spans="1:8" s="274" customFormat="1" ht="16.5">
      <c r="A151" s="294" t="s">
        <v>405</v>
      </c>
      <c r="B151" s="303" t="s">
        <v>406</v>
      </c>
      <c r="C151" s="121">
        <v>1000</v>
      </c>
      <c r="D151" s="276">
        <v>4085</v>
      </c>
      <c r="E151" s="276">
        <v>3478</v>
      </c>
      <c r="F151" s="276">
        <v>3478</v>
      </c>
      <c r="G151" s="276">
        <v>3478</v>
      </c>
      <c r="H151" s="277">
        <f t="shared" si="4"/>
        <v>0</v>
      </c>
    </row>
    <row r="152" spans="1:8" s="274" customFormat="1" ht="16.5">
      <c r="A152" s="294" t="s">
        <v>407</v>
      </c>
      <c r="B152" s="303" t="s">
        <v>408</v>
      </c>
      <c r="C152" s="121"/>
      <c r="D152" s="276">
        <v>300</v>
      </c>
      <c r="E152" s="276">
        <v>280</v>
      </c>
      <c r="F152" s="276">
        <v>280</v>
      </c>
      <c r="G152" s="276">
        <v>280</v>
      </c>
      <c r="H152" s="277">
        <f t="shared" si="4"/>
        <v>0</v>
      </c>
    </row>
    <row r="153" spans="1:8" s="274" customFormat="1" ht="16.5">
      <c r="A153" s="294" t="s">
        <v>409</v>
      </c>
      <c r="B153" s="303" t="s">
        <v>410</v>
      </c>
      <c r="C153" s="121">
        <v>1100</v>
      </c>
      <c r="D153" s="276">
        <v>2692</v>
      </c>
      <c r="E153" s="276">
        <v>1915</v>
      </c>
      <c r="F153" s="276">
        <v>1915</v>
      </c>
      <c r="G153" s="276">
        <v>1915</v>
      </c>
      <c r="H153" s="277">
        <f t="shared" si="4"/>
        <v>0</v>
      </c>
    </row>
    <row r="154" spans="1:8" s="274" customFormat="1" ht="33">
      <c r="A154" s="294" t="s">
        <v>411</v>
      </c>
      <c r="B154" s="303" t="s">
        <v>412</v>
      </c>
      <c r="C154" s="121"/>
      <c r="D154" s="276">
        <v>20</v>
      </c>
      <c r="E154" s="276">
        <v>2</v>
      </c>
      <c r="F154" s="276">
        <v>2</v>
      </c>
      <c r="G154" s="276">
        <v>2</v>
      </c>
      <c r="H154" s="277">
        <f t="shared" si="4"/>
        <v>0</v>
      </c>
    </row>
    <row r="155" spans="1:8" s="312" customFormat="1" ht="18.75" customHeight="1" thickBot="1">
      <c r="A155" s="297" t="s">
        <v>413</v>
      </c>
      <c r="B155" s="303" t="s">
        <v>414</v>
      </c>
      <c r="C155" s="121">
        <v>70567</v>
      </c>
      <c r="D155" s="276">
        <v>3095</v>
      </c>
      <c r="E155" s="276">
        <v>2665</v>
      </c>
      <c r="F155" s="276">
        <v>2648</v>
      </c>
      <c r="G155" s="276">
        <v>2648</v>
      </c>
      <c r="H155" s="277">
        <f t="shared" si="4"/>
        <v>-17</v>
      </c>
    </row>
    <row r="156" spans="1:11" s="312" customFormat="1" ht="18.75" customHeight="1" thickBot="1">
      <c r="A156" s="313"/>
      <c r="B156" s="314" t="s">
        <v>5</v>
      </c>
      <c r="C156" s="272">
        <f>C4-C14</f>
        <v>48172</v>
      </c>
      <c r="D156" s="272">
        <f>D4-D14</f>
        <v>268478</v>
      </c>
      <c r="E156" s="272">
        <f>E4-E14</f>
        <v>-121662</v>
      </c>
      <c r="F156" s="272">
        <f>F4-F14</f>
        <v>224461</v>
      </c>
      <c r="G156" s="272">
        <f>G4-G14</f>
        <v>-125539</v>
      </c>
      <c r="H156" s="281"/>
      <c r="I156" s="278">
        <f>I4-I14</f>
        <v>0</v>
      </c>
      <c r="J156" s="278"/>
      <c r="K156" s="278">
        <f>K4-K14</f>
        <v>0</v>
      </c>
    </row>
    <row r="157" spans="1:11" s="312" customFormat="1" ht="18.75" customHeight="1">
      <c r="A157" s="315"/>
      <c r="B157" s="316"/>
      <c r="C157" s="130"/>
      <c r="D157" s="130"/>
      <c r="E157" s="130"/>
      <c r="F157" s="317"/>
      <c r="G157" s="130"/>
      <c r="H157" s="281"/>
      <c r="I157" s="278"/>
      <c r="J157" s="278"/>
      <c r="K157" s="278"/>
    </row>
    <row r="158" spans="1:11" s="312" customFormat="1" ht="18.75" customHeight="1">
      <c r="A158" s="315"/>
      <c r="B158" s="316"/>
      <c r="C158" s="130"/>
      <c r="D158" s="130"/>
      <c r="E158" s="130"/>
      <c r="F158" s="130"/>
      <c r="G158" s="130"/>
      <c r="H158" s="281"/>
      <c r="I158" s="278"/>
      <c r="J158" s="278"/>
      <c r="K158" s="278"/>
    </row>
    <row r="159" spans="1:11" s="312" customFormat="1" ht="18.75" customHeight="1">
      <c r="A159" s="315"/>
      <c r="B159" s="316"/>
      <c r="C159" s="130"/>
      <c r="D159" s="130"/>
      <c r="E159" s="130"/>
      <c r="F159" s="130"/>
      <c r="G159" s="130"/>
      <c r="H159" s="281"/>
      <c r="I159" s="278"/>
      <c r="J159" s="278"/>
      <c r="K159" s="278"/>
    </row>
    <row r="160" spans="1:11" s="312" customFormat="1" ht="18.75" customHeight="1" thickBot="1">
      <c r="A160" s="99"/>
      <c r="B160" s="318"/>
      <c r="C160" s="122"/>
      <c r="D160" s="319"/>
      <c r="E160" s="319"/>
      <c r="F160" s="320"/>
      <c r="G160" s="321"/>
      <c r="I160" s="279"/>
      <c r="J160" s="278"/>
      <c r="K160" s="278"/>
    </row>
    <row r="161" spans="1:9" s="274" customFormat="1" ht="18.75" customHeight="1" thickBot="1">
      <c r="A161" s="222" t="s">
        <v>169</v>
      </c>
      <c r="B161" s="223"/>
      <c r="C161" s="322"/>
      <c r="D161" s="322"/>
      <c r="E161" s="322"/>
      <c r="F161" s="323"/>
      <c r="G161" s="324" t="s">
        <v>0</v>
      </c>
      <c r="I161" s="325"/>
    </row>
    <row r="162" spans="1:7" s="312" customFormat="1" ht="15.75" customHeight="1">
      <c r="A162" s="228" t="s">
        <v>93</v>
      </c>
      <c r="B162" s="229"/>
      <c r="C162" s="326"/>
      <c r="D162" s="326"/>
      <c r="E162" s="326"/>
      <c r="F162" s="327"/>
      <c r="G162" s="328">
        <v>-125539</v>
      </c>
    </row>
    <row r="163" spans="1:11" s="274" customFormat="1" ht="18.75">
      <c r="A163" s="329" t="s">
        <v>415</v>
      </c>
      <c r="B163" s="330"/>
      <c r="C163" s="331"/>
      <c r="D163" s="332"/>
      <c r="E163" s="332"/>
      <c r="F163" s="333"/>
      <c r="G163" s="334">
        <v>3877</v>
      </c>
      <c r="J163" s="335"/>
      <c r="K163" s="335"/>
    </row>
    <row r="164" spans="1:7" ht="19.5" thickBot="1">
      <c r="A164" s="336" t="s">
        <v>416</v>
      </c>
      <c r="B164" s="337"/>
      <c r="C164" s="337"/>
      <c r="D164" s="337"/>
      <c r="E164" s="337"/>
      <c r="F164" s="338"/>
      <c r="G164" s="339">
        <f>SUM(G162:G163)</f>
        <v>-121662</v>
      </c>
    </row>
    <row r="165" spans="2:5" ht="16.5">
      <c r="B165" s="340"/>
      <c r="C165" s="341"/>
      <c r="D165" s="101"/>
      <c r="E165" s="101"/>
    </row>
    <row r="166" spans="2:5" ht="16.5">
      <c r="B166" s="274"/>
      <c r="C166" s="101"/>
      <c r="D166" s="101"/>
      <c r="E166" s="101"/>
    </row>
    <row r="167" spans="2:5" ht="16.5">
      <c r="B167" s="274"/>
      <c r="C167" s="101"/>
      <c r="D167" s="101"/>
      <c r="E167" s="101"/>
    </row>
    <row r="168" spans="2:5" ht="16.5">
      <c r="B168" s="274"/>
      <c r="C168" s="101"/>
      <c r="D168" s="101"/>
      <c r="E168" s="101"/>
    </row>
    <row r="169" spans="2:5" ht="16.5">
      <c r="B169" s="274"/>
      <c r="C169" s="101"/>
      <c r="D169" s="101"/>
      <c r="E169" s="101"/>
    </row>
    <row r="170" spans="2:5" ht="16.5">
      <c r="B170" s="274"/>
      <c r="C170" s="101"/>
      <c r="D170" s="101"/>
      <c r="E170" s="101"/>
    </row>
    <row r="171" spans="2:5" ht="16.5">
      <c r="B171" s="274"/>
      <c r="C171" s="101"/>
      <c r="D171" s="101"/>
      <c r="E171" s="101"/>
    </row>
    <row r="172" spans="2:5" ht="16.5">
      <c r="B172" s="274"/>
      <c r="C172" s="101"/>
      <c r="D172" s="101"/>
      <c r="E172" s="101"/>
    </row>
    <row r="173" spans="2:5" ht="16.5">
      <c r="B173" s="274"/>
      <c r="C173" s="101"/>
      <c r="D173" s="101"/>
      <c r="E173" s="101"/>
    </row>
    <row r="174" spans="2:5" ht="16.5">
      <c r="B174" s="274"/>
      <c r="C174" s="101"/>
      <c r="D174" s="101"/>
      <c r="E174" s="101"/>
    </row>
    <row r="175" spans="2:5" ht="16.5">
      <c r="B175" s="274"/>
      <c r="C175" s="101"/>
      <c r="D175" s="101"/>
      <c r="E175" s="101"/>
    </row>
    <row r="176" spans="2:5" ht="16.5">
      <c r="B176" s="274"/>
      <c r="C176" s="101"/>
      <c r="D176" s="101"/>
      <c r="E176" s="101"/>
    </row>
    <row r="177" spans="2:5" ht="16.5">
      <c r="B177" s="274"/>
      <c r="C177" s="101"/>
      <c r="D177" s="101"/>
      <c r="E177" s="101"/>
    </row>
    <row r="178" spans="2:5" ht="16.5">
      <c r="B178" s="274"/>
      <c r="C178" s="101"/>
      <c r="D178" s="101"/>
      <c r="E178" s="101"/>
    </row>
    <row r="179" spans="2:5" ht="16.5">
      <c r="B179" s="335"/>
      <c r="C179" s="101"/>
      <c r="D179" s="101"/>
      <c r="E179" s="101"/>
    </row>
    <row r="180" spans="2:5" ht="16.5">
      <c r="B180" s="274"/>
      <c r="C180" s="101"/>
      <c r="D180" s="101"/>
      <c r="E180" s="101"/>
    </row>
    <row r="181" spans="2:5" ht="16.5">
      <c r="B181" s="274"/>
      <c r="C181" s="101"/>
      <c r="D181" s="101"/>
      <c r="E181" s="101"/>
    </row>
    <row r="182" spans="2:5" ht="16.5">
      <c r="B182" s="274"/>
      <c r="C182" s="101"/>
      <c r="D182" s="101"/>
      <c r="E182" s="101"/>
    </row>
    <row r="183" spans="2:5" ht="16.5">
      <c r="B183" s="274"/>
      <c r="C183" s="101"/>
      <c r="D183" s="101"/>
      <c r="E183" s="101"/>
    </row>
    <row r="184" spans="2:5" ht="16.5">
      <c r="B184" s="274"/>
      <c r="C184" s="101"/>
      <c r="D184" s="101"/>
      <c r="E184" s="101"/>
    </row>
    <row r="185" spans="2:5" ht="16.5">
      <c r="B185" s="274"/>
      <c r="C185" s="101"/>
      <c r="D185" s="101"/>
      <c r="E185" s="101"/>
    </row>
    <row r="186" spans="2:5" ht="16.5">
      <c r="B186" s="274"/>
      <c r="C186" s="101"/>
      <c r="D186" s="101"/>
      <c r="E186" s="101"/>
    </row>
    <row r="187" spans="2:5" ht="16.5">
      <c r="B187" s="274"/>
      <c r="C187" s="101"/>
      <c r="D187" s="101"/>
      <c r="E187" s="101"/>
    </row>
    <row r="188" spans="2:5" ht="16.5">
      <c r="B188" s="274"/>
      <c r="C188" s="101"/>
      <c r="D188" s="101"/>
      <c r="E188" s="101"/>
    </row>
    <row r="189" spans="2:5" ht="16.5">
      <c r="B189" s="274"/>
      <c r="C189" s="101"/>
      <c r="D189" s="101"/>
      <c r="E189" s="101"/>
    </row>
    <row r="190" spans="2:5" ht="16.5">
      <c r="B190" s="274"/>
      <c r="C190" s="101"/>
      <c r="D190" s="101"/>
      <c r="E190" s="101"/>
    </row>
    <row r="191" spans="2:5" ht="16.5">
      <c r="B191" s="274"/>
      <c r="C191" s="101"/>
      <c r="D191" s="101"/>
      <c r="E191" s="101"/>
    </row>
    <row r="192" spans="2:5" ht="16.5">
      <c r="B192" s="274"/>
      <c r="C192" s="101"/>
      <c r="D192" s="101"/>
      <c r="E192" s="101"/>
    </row>
    <row r="193" spans="2:5" ht="16.5">
      <c r="B193" s="274"/>
      <c r="C193" s="101"/>
      <c r="D193" s="101"/>
      <c r="E193" s="101"/>
    </row>
    <row r="194" spans="2:5" ht="16.5">
      <c r="B194" s="274"/>
      <c r="C194" s="101"/>
      <c r="D194" s="101"/>
      <c r="E194" s="101"/>
    </row>
    <row r="195" spans="2:5" ht="16.5">
      <c r="B195" s="274"/>
      <c r="C195" s="101"/>
      <c r="D195" s="101"/>
      <c r="E195" s="101"/>
    </row>
    <row r="196" spans="2:5" ht="16.5">
      <c r="B196" s="274"/>
      <c r="C196" s="101"/>
      <c r="D196" s="101"/>
      <c r="E196" s="101"/>
    </row>
    <row r="197" spans="2:5" ht="16.5">
      <c r="B197" s="274"/>
      <c r="C197" s="101"/>
      <c r="D197" s="101"/>
      <c r="E197" s="101"/>
    </row>
    <row r="198" spans="2:5" ht="16.5">
      <c r="B198" s="274"/>
      <c r="C198" s="101"/>
      <c r="D198" s="101"/>
      <c r="E198" s="101"/>
    </row>
    <row r="199" spans="2:5" ht="16.5">
      <c r="B199" s="274"/>
      <c r="C199" s="101"/>
      <c r="D199" s="101"/>
      <c r="E199" s="101"/>
    </row>
    <row r="200" spans="2:5" ht="16.5">
      <c r="B200" s="274"/>
      <c r="C200" s="101"/>
      <c r="D200" s="101"/>
      <c r="E200" s="101"/>
    </row>
    <row r="201" spans="2:5" ht="16.5">
      <c r="B201" s="274"/>
      <c r="C201" s="101"/>
      <c r="D201" s="101"/>
      <c r="E201" s="101"/>
    </row>
    <row r="202" spans="2:5" ht="16.5">
      <c r="B202" s="274"/>
      <c r="C202" s="101"/>
      <c r="D202" s="101"/>
      <c r="E202" s="101"/>
    </row>
    <row r="203" spans="2:5" ht="16.5">
      <c r="B203" s="274"/>
      <c r="C203" s="101"/>
      <c r="D203" s="101"/>
      <c r="E203" s="101"/>
    </row>
    <row r="204" spans="2:3" ht="16.5">
      <c r="B204" s="274"/>
      <c r="C204" s="101"/>
    </row>
    <row r="205" spans="2:3" ht="16.5">
      <c r="B205" s="274"/>
      <c r="C205" s="101"/>
    </row>
    <row r="206" spans="2:3" ht="16.5">
      <c r="B206" s="274"/>
      <c r="C206" s="101"/>
    </row>
    <row r="207" spans="2:3" ht="16.5">
      <c r="B207" s="274"/>
      <c r="C207" s="101"/>
    </row>
    <row r="208" spans="2:3" ht="16.5">
      <c r="B208" s="274"/>
      <c r="C208" s="101"/>
    </row>
    <row r="209" spans="2:3" ht="16.5">
      <c r="B209" s="274"/>
      <c r="C209" s="101"/>
    </row>
    <row r="210" spans="2:3" ht="16.5">
      <c r="B210" s="274"/>
      <c r="C210" s="101"/>
    </row>
    <row r="211" spans="2:3" ht="16.5">
      <c r="B211" s="274"/>
      <c r="C211" s="101"/>
    </row>
  </sheetData>
  <sheetProtection/>
  <mergeCells count="2">
    <mergeCell ref="F2:G2"/>
    <mergeCell ref="F103:G103"/>
  </mergeCells>
  <printOptions horizontalCentered="1"/>
  <pageMargins left="0.64" right="0.3937007874015748" top="0.7086614173228347" bottom="0.6692913385826772" header="0.5118110236220472" footer="0.5118110236220472"/>
  <pageSetup horizontalDpi="600" verticalDpi="600" orientation="portrait" paperSize="9" scale="65" r:id="rId3"/>
  <headerFooter alignWithMargins="0">
    <oddFooter>&amp;R&amp;P</oddFooter>
  </headerFooter>
  <rowBreaks count="1" manualBreakCount="1">
    <brk id="102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B1" sqref="B1"/>
    </sheetView>
  </sheetViews>
  <sheetFormatPr defaultColWidth="9.00390625" defaultRowHeight="12.75"/>
  <cols>
    <col min="1" max="1" width="0.37109375" style="0" customWidth="1"/>
    <col min="2" max="2" width="57.75390625" style="97" customWidth="1"/>
    <col min="3" max="3" width="13.125" style="97" bestFit="1" customWidth="1"/>
    <col min="4" max="7" width="13.125" style="98" bestFit="1" customWidth="1"/>
    <col min="9" max="9" width="15.75390625" style="0" customWidth="1"/>
    <col min="10" max="11" width="15.375" style="0" bestFit="1" customWidth="1"/>
  </cols>
  <sheetData>
    <row r="1" spans="2:7" ht="15.75" customHeight="1" thickBot="1">
      <c r="B1" s="49" t="s">
        <v>26</v>
      </c>
      <c r="C1" s="50" t="s">
        <v>2</v>
      </c>
      <c r="D1" s="51" t="s">
        <v>27</v>
      </c>
      <c r="E1" s="52" t="s">
        <v>28</v>
      </c>
      <c r="F1" s="53" t="s">
        <v>29</v>
      </c>
      <c r="G1" s="54"/>
    </row>
    <row r="2" spans="2:7" ht="13.5" thickBot="1">
      <c r="B2" s="55"/>
      <c r="C2" s="56">
        <v>2011</v>
      </c>
      <c r="D2" s="56" t="s">
        <v>30</v>
      </c>
      <c r="E2" s="56" t="s">
        <v>30</v>
      </c>
      <c r="F2" s="57" t="s">
        <v>31</v>
      </c>
      <c r="G2" s="57" t="s">
        <v>32</v>
      </c>
    </row>
    <row r="3" spans="2:7" ht="13.5" thickBot="1">
      <c r="B3" s="58" t="s">
        <v>3</v>
      </c>
      <c r="C3" s="59">
        <f>SUM(C4:C16)</f>
        <v>1637135</v>
      </c>
      <c r="D3" s="59">
        <f>SUM(D4:D21)</f>
        <v>1873705</v>
      </c>
      <c r="E3" s="59">
        <f>SUM(E4:E21)</f>
        <v>2541164</v>
      </c>
      <c r="F3" s="59">
        <f>SUM(F4:F21)</f>
        <v>1771294</v>
      </c>
      <c r="G3" s="59">
        <f>SUM(G4:G21)</f>
        <v>2489946</v>
      </c>
    </row>
    <row r="4" spans="2:9" ht="12.75">
      <c r="B4" s="60" t="s">
        <v>9</v>
      </c>
      <c r="C4" s="61">
        <v>1493283</v>
      </c>
      <c r="D4" s="61">
        <v>1946288</v>
      </c>
      <c r="E4" s="61">
        <v>2033947</v>
      </c>
      <c r="F4" s="61">
        <v>1946288</v>
      </c>
      <c r="G4" s="61">
        <v>2033947</v>
      </c>
      <c r="H4" s="62"/>
      <c r="I4" s="62"/>
    </row>
    <row r="5" spans="2:7" ht="12.75">
      <c r="B5" s="60" t="s">
        <v>33</v>
      </c>
      <c r="C5" s="60"/>
      <c r="D5" s="60">
        <v>-144126</v>
      </c>
      <c r="E5" s="60">
        <v>-144126</v>
      </c>
      <c r="F5" s="60">
        <v>-144126</v>
      </c>
      <c r="G5" s="60">
        <v>-144126</v>
      </c>
    </row>
    <row r="6" spans="2:7" ht="15" customHeight="1" hidden="1">
      <c r="B6" s="63" t="s">
        <v>34</v>
      </c>
      <c r="C6" s="60"/>
      <c r="D6" s="60"/>
      <c r="E6" s="60"/>
      <c r="F6" s="60"/>
      <c r="G6" s="60"/>
    </row>
    <row r="7" spans="2:7" ht="15" customHeight="1">
      <c r="B7" s="63" t="s">
        <v>34</v>
      </c>
      <c r="C7" s="60"/>
      <c r="D7" s="60">
        <v>33033</v>
      </c>
      <c r="E7" s="60">
        <v>33033</v>
      </c>
      <c r="F7" s="60">
        <v>33033</v>
      </c>
      <c r="G7" s="60">
        <v>33033</v>
      </c>
    </row>
    <row r="8" spans="2:7" ht="22.5">
      <c r="B8" s="63" t="s">
        <v>35</v>
      </c>
      <c r="C8" s="60">
        <v>-240000</v>
      </c>
      <c r="D8" s="60">
        <v>-260000</v>
      </c>
      <c r="E8" s="60">
        <v>-59000</v>
      </c>
      <c r="F8" s="60">
        <v>-59000</v>
      </c>
      <c r="G8" s="60">
        <v>-59000</v>
      </c>
    </row>
    <row r="9" spans="2:7" ht="22.5">
      <c r="B9" s="63" t="s">
        <v>36</v>
      </c>
      <c r="C9" s="60">
        <v>-250000</v>
      </c>
      <c r="D9" s="60">
        <v>-350000</v>
      </c>
      <c r="E9" s="60"/>
      <c r="F9" s="60">
        <v>-350000</v>
      </c>
      <c r="G9" s="60"/>
    </row>
    <row r="10" spans="2:7" ht="12.75">
      <c r="B10" s="60" t="s">
        <v>37</v>
      </c>
      <c r="C10" s="60">
        <v>600000</v>
      </c>
      <c r="D10" s="60">
        <v>600000</v>
      </c>
      <c r="E10" s="60">
        <v>650050</v>
      </c>
      <c r="F10" s="60">
        <v>603077</v>
      </c>
      <c r="G10" s="60">
        <v>603077</v>
      </c>
    </row>
    <row r="11" spans="2:7" ht="12.75">
      <c r="B11" s="60" t="s">
        <v>38</v>
      </c>
      <c r="C11" s="60"/>
      <c r="D11" s="60"/>
      <c r="E11" s="60">
        <v>-3305</v>
      </c>
      <c r="F11" s="60"/>
      <c r="G11" s="60"/>
    </row>
    <row r="12" spans="2:7" ht="12.75">
      <c r="B12" s="60" t="s">
        <v>39</v>
      </c>
      <c r="C12" s="60">
        <v>45</v>
      </c>
      <c r="D12" s="60">
        <v>45</v>
      </c>
      <c r="E12" s="60">
        <v>124</v>
      </c>
      <c r="F12" s="60">
        <v>62</v>
      </c>
      <c r="G12" s="60">
        <v>62</v>
      </c>
    </row>
    <row r="13" spans="2:7" ht="12.75">
      <c r="B13" s="60" t="s">
        <v>40</v>
      </c>
      <c r="C13" s="60">
        <v>4800</v>
      </c>
      <c r="D13" s="60">
        <v>4800</v>
      </c>
      <c r="E13" s="60">
        <v>4799</v>
      </c>
      <c r="F13" s="60">
        <v>4495</v>
      </c>
      <c r="G13" s="60">
        <v>4495</v>
      </c>
    </row>
    <row r="14" spans="2:7" ht="12.75">
      <c r="B14" s="60" t="s">
        <v>41</v>
      </c>
      <c r="C14" s="60">
        <v>29007</v>
      </c>
      <c r="D14" s="60">
        <v>29007</v>
      </c>
      <c r="E14" s="60"/>
      <c r="F14" s="60">
        <v>29007</v>
      </c>
      <c r="G14" s="60"/>
    </row>
    <row r="15" spans="2:11" ht="12.75">
      <c r="B15" s="60" t="s">
        <v>42</v>
      </c>
      <c r="C15" s="60"/>
      <c r="D15" s="60"/>
      <c r="E15" s="60">
        <v>1978</v>
      </c>
      <c r="F15" s="60">
        <v>1978</v>
      </c>
      <c r="G15" s="60">
        <v>1978</v>
      </c>
      <c r="J15" s="18"/>
      <c r="K15" s="18"/>
    </row>
    <row r="16" spans="2:11" ht="12.75">
      <c r="B16" s="60" t="s">
        <v>43</v>
      </c>
      <c r="C16" s="60"/>
      <c r="D16" s="60"/>
      <c r="E16" s="60">
        <v>1672</v>
      </c>
      <c r="F16" s="60">
        <v>1672</v>
      </c>
      <c r="G16" s="60">
        <v>1672</v>
      </c>
      <c r="J16" s="18"/>
      <c r="K16" s="18"/>
    </row>
    <row r="17" spans="2:11" ht="12.75">
      <c r="B17" s="60" t="s">
        <v>44</v>
      </c>
      <c r="C17" s="60"/>
      <c r="D17" s="60"/>
      <c r="E17" s="60">
        <v>150</v>
      </c>
      <c r="F17" s="60">
        <v>150</v>
      </c>
      <c r="G17" s="60">
        <v>150</v>
      </c>
      <c r="J17" s="18"/>
      <c r="K17" s="18"/>
    </row>
    <row r="18" spans="2:11" ht="12.75">
      <c r="B18" s="60" t="s">
        <v>45</v>
      </c>
      <c r="C18" s="60"/>
      <c r="D18" s="60"/>
      <c r="E18" s="60">
        <v>8</v>
      </c>
      <c r="F18" s="60"/>
      <c r="G18" s="60"/>
      <c r="J18" s="18"/>
      <c r="K18" s="18"/>
    </row>
    <row r="19" spans="2:11" ht="12.75">
      <c r="B19" s="60" t="s">
        <v>46</v>
      </c>
      <c r="C19" s="60"/>
      <c r="D19" s="60"/>
      <c r="E19" s="60"/>
      <c r="F19" s="60">
        <v>-310000</v>
      </c>
      <c r="G19" s="60"/>
      <c r="J19" s="18"/>
      <c r="K19" s="18"/>
    </row>
    <row r="20" spans="2:11" ht="12.75">
      <c r="B20" s="60" t="s">
        <v>47</v>
      </c>
      <c r="C20" s="60"/>
      <c r="D20" s="60"/>
      <c r="E20" s="60">
        <v>7176</v>
      </c>
      <c r="F20" s="60"/>
      <c r="G20" s="60"/>
      <c r="J20" s="18"/>
      <c r="K20" s="18"/>
    </row>
    <row r="21" spans="2:7" ht="12" customHeight="1" thickBot="1">
      <c r="B21" s="60" t="s">
        <v>48</v>
      </c>
      <c r="C21" s="60"/>
      <c r="D21" s="60">
        <v>14658</v>
      </c>
      <c r="E21" s="60">
        <v>14658</v>
      </c>
      <c r="F21" s="60">
        <v>14658</v>
      </c>
      <c r="G21" s="60">
        <v>14658</v>
      </c>
    </row>
    <row r="22" spans="2:7" ht="13.5" thickBot="1">
      <c r="B22" s="58" t="s">
        <v>4</v>
      </c>
      <c r="C22" s="58">
        <f>C24+C48</f>
        <v>1290850</v>
      </c>
      <c r="D22" s="58">
        <f>D24+D48</f>
        <v>819304</v>
      </c>
      <c r="E22" s="58">
        <f>E24+E48</f>
        <v>648476</v>
      </c>
      <c r="F22" s="58">
        <f>F24+F48</f>
        <v>624506</v>
      </c>
      <c r="G22" s="58">
        <f>G24+G48</f>
        <v>617366</v>
      </c>
    </row>
    <row r="23" spans="2:7" ht="13.5" thickBot="1">
      <c r="B23" s="60"/>
      <c r="C23" s="64"/>
      <c r="D23" s="64"/>
      <c r="E23" s="64"/>
      <c r="F23" s="64"/>
      <c r="G23" s="64"/>
    </row>
    <row r="24" spans="2:7" ht="13.5" thickBot="1">
      <c r="B24" s="58" t="s">
        <v>49</v>
      </c>
      <c r="C24" s="58">
        <f>SUM(C25:C47)</f>
        <v>870200</v>
      </c>
      <c r="D24" s="58">
        <f>SUM(D25:D47)</f>
        <v>270136</v>
      </c>
      <c r="E24" s="58">
        <f>SUM(E25:E47)</f>
        <v>174418</v>
      </c>
      <c r="F24" s="58">
        <f>SUM(F25:F47)</f>
        <v>157813</v>
      </c>
      <c r="G24" s="58">
        <f>SUM(G25:G46)</f>
        <v>150673</v>
      </c>
    </row>
    <row r="25" spans="2:7" ht="12.75">
      <c r="B25" s="65" t="s">
        <v>100</v>
      </c>
      <c r="C25" s="66">
        <v>271000</v>
      </c>
      <c r="D25" s="67">
        <v>31040</v>
      </c>
      <c r="E25" s="66"/>
      <c r="F25" s="66"/>
      <c r="G25" s="68"/>
    </row>
    <row r="26" spans="2:7" ht="12.75">
      <c r="B26" s="69" t="s">
        <v>50</v>
      </c>
      <c r="C26" s="68">
        <v>36000</v>
      </c>
      <c r="D26" s="67">
        <v>1340</v>
      </c>
      <c r="E26" s="68">
        <v>360</v>
      </c>
      <c r="F26" s="68">
        <v>360</v>
      </c>
      <c r="G26" s="68">
        <v>360</v>
      </c>
    </row>
    <row r="27" spans="2:7" ht="12.75">
      <c r="B27" s="69" t="s">
        <v>51</v>
      </c>
      <c r="C27" s="68">
        <v>33000</v>
      </c>
      <c r="D27" s="67">
        <v>22948</v>
      </c>
      <c r="E27" s="68">
        <v>18640</v>
      </c>
      <c r="F27" s="68">
        <v>10929</v>
      </c>
      <c r="G27" s="68">
        <v>10929</v>
      </c>
    </row>
    <row r="28" spans="2:7" ht="12.75">
      <c r="B28" s="70" t="s">
        <v>52</v>
      </c>
      <c r="C28" s="68">
        <v>80000</v>
      </c>
      <c r="D28" s="67">
        <v>700</v>
      </c>
      <c r="E28" s="68"/>
      <c r="F28" s="68"/>
      <c r="G28" s="68"/>
    </row>
    <row r="29" spans="2:7" ht="12.75">
      <c r="B29" s="70" t="s">
        <v>53</v>
      </c>
      <c r="C29" s="68">
        <v>1700</v>
      </c>
      <c r="D29" s="67">
        <v>2000</v>
      </c>
      <c r="E29" s="68">
        <v>1720</v>
      </c>
      <c r="F29" s="68">
        <v>1720</v>
      </c>
      <c r="G29" s="68">
        <v>1720</v>
      </c>
    </row>
    <row r="30" spans="1:7" ht="12.75">
      <c r="A30" t="s">
        <v>54</v>
      </c>
      <c r="B30" s="71" t="s">
        <v>55</v>
      </c>
      <c r="C30" s="68">
        <v>10000</v>
      </c>
      <c r="D30" s="67">
        <v>7400</v>
      </c>
      <c r="E30" s="68">
        <v>7347</v>
      </c>
      <c r="F30" s="68">
        <v>7347</v>
      </c>
      <c r="G30" s="68">
        <v>7347</v>
      </c>
    </row>
    <row r="31" spans="2:7" ht="12.75">
      <c r="B31" s="71" t="s">
        <v>56</v>
      </c>
      <c r="C31" s="68">
        <v>9000</v>
      </c>
      <c r="D31" s="67">
        <v>8200</v>
      </c>
      <c r="E31" s="68">
        <v>8196</v>
      </c>
      <c r="F31" s="68">
        <v>8196</v>
      </c>
      <c r="G31" s="68">
        <v>8196</v>
      </c>
    </row>
    <row r="32" spans="2:7" ht="12.75">
      <c r="B32" s="71" t="s">
        <v>57</v>
      </c>
      <c r="C32" s="68">
        <v>6500</v>
      </c>
      <c r="D32" s="67">
        <v>4700</v>
      </c>
      <c r="E32" s="68">
        <v>4678</v>
      </c>
      <c r="F32" s="68">
        <v>4678</v>
      </c>
      <c r="G32" s="68">
        <v>4678</v>
      </c>
    </row>
    <row r="33" spans="2:7" ht="12.75">
      <c r="B33" s="71" t="s">
        <v>58</v>
      </c>
      <c r="C33" s="68">
        <v>43500</v>
      </c>
      <c r="D33" s="67">
        <v>44688</v>
      </c>
      <c r="E33" s="68">
        <v>2944</v>
      </c>
      <c r="F33" s="68">
        <v>2914</v>
      </c>
      <c r="G33" s="68">
        <v>2914</v>
      </c>
    </row>
    <row r="34" spans="2:7" ht="12.75">
      <c r="B34" s="69" t="s">
        <v>59</v>
      </c>
      <c r="C34" s="68">
        <v>299000</v>
      </c>
      <c r="D34" s="67">
        <v>200</v>
      </c>
      <c r="E34" s="68">
        <v>96</v>
      </c>
      <c r="F34" s="68">
        <v>96</v>
      </c>
      <c r="G34" s="68">
        <v>96</v>
      </c>
    </row>
    <row r="35" spans="2:7" ht="12.75">
      <c r="B35" s="69" t="s">
        <v>60</v>
      </c>
      <c r="C35" s="68"/>
      <c r="D35" s="67">
        <v>500</v>
      </c>
      <c r="E35" s="68"/>
      <c r="F35" s="68"/>
      <c r="G35" s="68"/>
    </row>
    <row r="36" spans="1:7" ht="12.75">
      <c r="A36" t="s">
        <v>61</v>
      </c>
      <c r="B36" s="69" t="s">
        <v>61</v>
      </c>
      <c r="C36" s="68"/>
      <c r="D36" s="67">
        <v>500</v>
      </c>
      <c r="E36" s="68"/>
      <c r="F36" s="68"/>
      <c r="G36" s="68"/>
    </row>
    <row r="37" spans="2:7" ht="33.75">
      <c r="B37" s="70" t="s">
        <v>62</v>
      </c>
      <c r="C37" s="68">
        <v>9000</v>
      </c>
      <c r="D37" s="67"/>
      <c r="E37" s="68"/>
      <c r="F37" s="68"/>
      <c r="G37" s="68"/>
    </row>
    <row r="38" spans="2:7" ht="22.5">
      <c r="B38" s="70" t="s">
        <v>63</v>
      </c>
      <c r="C38" s="68">
        <v>15000</v>
      </c>
      <c r="D38" s="67"/>
      <c r="E38" s="68"/>
      <c r="F38" s="68"/>
      <c r="G38" s="68"/>
    </row>
    <row r="39" spans="2:7" ht="12.75">
      <c r="B39" s="71" t="s">
        <v>64</v>
      </c>
      <c r="C39" s="68"/>
      <c r="D39" s="67">
        <v>9000</v>
      </c>
      <c r="E39" s="68">
        <v>9000</v>
      </c>
      <c r="F39" s="68">
        <v>9000</v>
      </c>
      <c r="G39" s="68">
        <v>9000</v>
      </c>
    </row>
    <row r="40" spans="2:7" ht="12.75">
      <c r="B40" s="69" t="s">
        <v>65</v>
      </c>
      <c r="C40" s="68">
        <v>6000</v>
      </c>
      <c r="D40" s="67">
        <v>14900</v>
      </c>
      <c r="E40" s="68">
        <v>12856</v>
      </c>
      <c r="F40" s="68">
        <v>10802</v>
      </c>
      <c r="G40" s="68">
        <v>10802</v>
      </c>
    </row>
    <row r="41" spans="2:7" ht="12.75">
      <c r="B41" s="69" t="s">
        <v>66</v>
      </c>
      <c r="C41" s="68"/>
      <c r="D41" s="67">
        <v>5121</v>
      </c>
      <c r="E41" s="68">
        <v>5120</v>
      </c>
      <c r="F41" s="68">
        <v>4967</v>
      </c>
      <c r="G41" s="68">
        <v>4967</v>
      </c>
    </row>
    <row r="42" spans="2:7" ht="12.75">
      <c r="B42" s="69" t="s">
        <v>67</v>
      </c>
      <c r="C42" s="68">
        <v>22500</v>
      </c>
      <c r="D42" s="67">
        <v>18458</v>
      </c>
      <c r="E42" s="68">
        <v>18455</v>
      </c>
      <c r="F42" s="68">
        <v>15444</v>
      </c>
      <c r="G42" s="68">
        <v>15444</v>
      </c>
    </row>
    <row r="43" spans="2:7" ht="12.75">
      <c r="B43" s="69" t="s">
        <v>68</v>
      </c>
      <c r="C43" s="68">
        <v>5500</v>
      </c>
      <c r="D43" s="72">
        <v>4520</v>
      </c>
      <c r="E43" s="68">
        <v>3092</v>
      </c>
      <c r="F43" s="68"/>
      <c r="G43" s="68"/>
    </row>
    <row r="44" spans="2:7" ht="12.75">
      <c r="B44" s="70" t="s">
        <v>69</v>
      </c>
      <c r="C44" s="68">
        <v>22500</v>
      </c>
      <c r="D44" s="72">
        <v>10000</v>
      </c>
      <c r="E44" s="68">
        <v>5230</v>
      </c>
      <c r="F44" s="68">
        <v>1146</v>
      </c>
      <c r="G44" s="68">
        <v>1146</v>
      </c>
    </row>
    <row r="45" spans="2:7" ht="12.75">
      <c r="B45" s="69" t="s">
        <v>70</v>
      </c>
      <c r="C45" s="68"/>
      <c r="D45" s="72">
        <v>5000</v>
      </c>
      <c r="E45" s="68">
        <v>4953</v>
      </c>
      <c r="F45" s="68">
        <v>1343</v>
      </c>
      <c r="G45" s="68">
        <v>1343</v>
      </c>
    </row>
    <row r="46" spans="2:7" ht="12.75">
      <c r="B46" s="69" t="s">
        <v>71</v>
      </c>
      <c r="C46" s="68"/>
      <c r="D46" s="72">
        <v>71761</v>
      </c>
      <c r="E46" s="68">
        <v>71731</v>
      </c>
      <c r="F46" s="68">
        <v>71731</v>
      </c>
      <c r="G46" s="68">
        <v>71731</v>
      </c>
    </row>
    <row r="47" spans="2:7" ht="13.5" thickBot="1">
      <c r="B47" s="70" t="s">
        <v>72</v>
      </c>
      <c r="C47" s="68"/>
      <c r="D47" s="72">
        <v>7160</v>
      </c>
      <c r="E47" s="68"/>
      <c r="F47" s="68">
        <v>7140</v>
      </c>
      <c r="G47" s="68"/>
    </row>
    <row r="48" spans="2:7" ht="13.5" thickBot="1">
      <c r="B48" s="58" t="s">
        <v>73</v>
      </c>
      <c r="C48" s="58">
        <f>SUM(C49:C63)</f>
        <v>420650</v>
      </c>
      <c r="D48" s="58">
        <f>SUM(D49:D63)</f>
        <v>549168</v>
      </c>
      <c r="E48" s="58">
        <f>SUM(E49:E63)</f>
        <v>474058</v>
      </c>
      <c r="F48" s="58">
        <f>SUM(F49:F63)</f>
        <v>466693</v>
      </c>
      <c r="G48" s="58">
        <f>SUM(G49:G63)</f>
        <v>466693</v>
      </c>
    </row>
    <row r="49" spans="2:7" ht="12.75">
      <c r="B49" s="60" t="s">
        <v>74</v>
      </c>
      <c r="C49" s="68">
        <v>15000</v>
      </c>
      <c r="D49" s="68">
        <v>15000</v>
      </c>
      <c r="E49" s="68">
        <v>6219</v>
      </c>
      <c r="F49" s="68">
        <v>6219</v>
      </c>
      <c r="G49" s="68">
        <v>6219</v>
      </c>
    </row>
    <row r="50" spans="2:7" ht="12.75">
      <c r="B50" s="60" t="s">
        <v>75</v>
      </c>
      <c r="C50" s="68">
        <v>70000</v>
      </c>
      <c r="D50" s="68">
        <v>70000</v>
      </c>
      <c r="E50" s="68">
        <v>50949</v>
      </c>
      <c r="F50" s="68">
        <v>47907</v>
      </c>
      <c r="G50" s="68">
        <v>47907</v>
      </c>
    </row>
    <row r="51" spans="2:7" ht="12.75">
      <c r="B51" s="60" t="s">
        <v>76</v>
      </c>
      <c r="C51" s="68">
        <v>255800</v>
      </c>
      <c r="D51" s="68">
        <v>355800</v>
      </c>
      <c r="E51" s="68">
        <v>355746</v>
      </c>
      <c r="F51" s="68">
        <v>355399</v>
      </c>
      <c r="G51" s="68">
        <v>355399</v>
      </c>
    </row>
    <row r="52" spans="2:7" ht="12.75">
      <c r="B52" s="60" t="s">
        <v>77</v>
      </c>
      <c r="C52" s="68">
        <v>19000</v>
      </c>
      <c r="D52" s="68">
        <v>19000</v>
      </c>
      <c r="E52" s="68">
        <v>5800</v>
      </c>
      <c r="F52" s="68">
        <v>5489</v>
      </c>
      <c r="G52" s="68">
        <v>5489</v>
      </c>
    </row>
    <row r="53" spans="2:7" ht="12.75">
      <c r="B53" s="60" t="s">
        <v>78</v>
      </c>
      <c r="C53" s="68">
        <v>5000</v>
      </c>
      <c r="D53" s="68">
        <v>5000</v>
      </c>
      <c r="E53" s="68">
        <v>1714</v>
      </c>
      <c r="F53" s="68">
        <v>1636</v>
      </c>
      <c r="G53" s="68">
        <v>1636</v>
      </c>
    </row>
    <row r="54" spans="2:7" ht="12.75">
      <c r="B54" s="60" t="s">
        <v>79</v>
      </c>
      <c r="C54" s="68">
        <v>1200</v>
      </c>
      <c r="D54" s="68">
        <v>1200</v>
      </c>
      <c r="E54" s="68">
        <v>548</v>
      </c>
      <c r="F54" s="68">
        <v>522</v>
      </c>
      <c r="G54" s="68">
        <v>522</v>
      </c>
    </row>
    <row r="55" spans="2:7" ht="12.75">
      <c r="B55" s="60" t="s">
        <v>80</v>
      </c>
      <c r="C55" s="68">
        <v>300</v>
      </c>
      <c r="D55" s="68">
        <v>300</v>
      </c>
      <c r="E55" s="68">
        <v>94</v>
      </c>
      <c r="F55" s="68">
        <v>77</v>
      </c>
      <c r="G55" s="68">
        <v>77</v>
      </c>
    </row>
    <row r="56" spans="2:7" ht="12.75">
      <c r="B56" s="60" t="s">
        <v>81</v>
      </c>
      <c r="C56" s="68">
        <v>30000</v>
      </c>
      <c r="D56" s="68">
        <v>40000</v>
      </c>
      <c r="E56" s="68">
        <v>22503</v>
      </c>
      <c r="F56" s="68">
        <v>20436</v>
      </c>
      <c r="G56" s="68">
        <v>20436</v>
      </c>
    </row>
    <row r="57" spans="2:7" ht="12.75">
      <c r="B57" s="60" t="s">
        <v>82</v>
      </c>
      <c r="C57" s="68">
        <v>40</v>
      </c>
      <c r="D57" s="68">
        <v>40</v>
      </c>
      <c r="E57" s="68"/>
      <c r="F57" s="68"/>
      <c r="G57" s="68"/>
    </row>
    <row r="58" spans="2:7" ht="12.75">
      <c r="B58" s="60" t="s">
        <v>83</v>
      </c>
      <c r="C58" s="68">
        <v>60</v>
      </c>
      <c r="D58" s="68">
        <v>60</v>
      </c>
      <c r="E58" s="68">
        <v>27</v>
      </c>
      <c r="F58" s="68">
        <v>26</v>
      </c>
      <c r="G58" s="68">
        <v>26</v>
      </c>
    </row>
    <row r="59" spans="2:11" ht="12.75">
      <c r="B59" s="60" t="s">
        <v>84</v>
      </c>
      <c r="C59" s="68">
        <v>50</v>
      </c>
      <c r="D59" s="68">
        <v>50</v>
      </c>
      <c r="E59" s="68">
        <v>4</v>
      </c>
      <c r="F59" s="68">
        <v>4</v>
      </c>
      <c r="G59" s="68">
        <v>4</v>
      </c>
      <c r="I59" s="73"/>
      <c r="J59" s="74" t="s">
        <v>85</v>
      </c>
      <c r="K59" s="75" t="s">
        <v>86</v>
      </c>
    </row>
    <row r="60" spans="2:11" ht="22.5">
      <c r="B60" s="63" t="s">
        <v>87</v>
      </c>
      <c r="C60" s="68">
        <v>5000</v>
      </c>
      <c r="D60" s="68"/>
      <c r="E60" s="68"/>
      <c r="F60" s="68"/>
      <c r="G60" s="68"/>
      <c r="I60" s="76">
        <v>419000600</v>
      </c>
      <c r="J60" s="77">
        <v>1192200336.53</v>
      </c>
      <c r="K60" s="78">
        <v>2033947476.64</v>
      </c>
    </row>
    <row r="61" spans="2:11" ht="12.75">
      <c r="B61" s="63" t="s">
        <v>88</v>
      </c>
      <c r="C61" s="68"/>
      <c r="D61" s="68">
        <v>5000</v>
      </c>
      <c r="E61" s="68">
        <v>5000</v>
      </c>
      <c r="F61" s="68">
        <v>5000</v>
      </c>
      <c r="G61" s="68">
        <v>5000</v>
      </c>
      <c r="I61" s="79">
        <v>419000601</v>
      </c>
      <c r="J61" s="77">
        <v>75775066.75</v>
      </c>
      <c r="K61" s="78">
        <v>33033005.84</v>
      </c>
    </row>
    <row r="62" spans="2:11" ht="12.75">
      <c r="B62" s="69" t="s">
        <v>89</v>
      </c>
      <c r="C62" s="68">
        <v>19200</v>
      </c>
      <c r="D62" s="68">
        <v>27400</v>
      </c>
      <c r="E62" s="68">
        <v>15136</v>
      </c>
      <c r="F62" s="68">
        <v>13660</v>
      </c>
      <c r="G62" s="68">
        <v>13660</v>
      </c>
      <c r="I62" s="79">
        <v>419000603</v>
      </c>
      <c r="J62" s="77">
        <v>1358517000</v>
      </c>
      <c r="K62" s="78">
        <v>611433000</v>
      </c>
    </row>
    <row r="63" spans="2:11" ht="13.5" thickBot="1">
      <c r="B63" s="69" t="s">
        <v>90</v>
      </c>
      <c r="C63" s="68"/>
      <c r="D63" s="68">
        <v>10318</v>
      </c>
      <c r="E63" s="68">
        <v>10318</v>
      </c>
      <c r="F63" s="68">
        <v>10318</v>
      </c>
      <c r="G63" s="68">
        <v>10318</v>
      </c>
      <c r="I63" s="80">
        <v>419000608</v>
      </c>
      <c r="J63" s="77">
        <v>-592544926.64</v>
      </c>
      <c r="K63" s="78">
        <v>-805833557.89</v>
      </c>
    </row>
    <row r="64" spans="2:11" ht="13.5" thickBot="1">
      <c r="B64" s="58" t="s">
        <v>5</v>
      </c>
      <c r="C64" s="58">
        <f>C3-C22</f>
        <v>346285</v>
      </c>
      <c r="D64" s="58">
        <f>D3-D22</f>
        <v>1054401</v>
      </c>
      <c r="E64" s="58">
        <f>E3-E22</f>
        <v>1892688</v>
      </c>
      <c r="F64" s="58">
        <f>F3-F22</f>
        <v>1146788</v>
      </c>
      <c r="G64" s="58">
        <f>G3-G22</f>
        <v>1872580</v>
      </c>
      <c r="I64" s="73"/>
      <c r="J64" s="81">
        <f>SUM(J60:J63)</f>
        <v>2033947476.6399999</v>
      </c>
      <c r="K64" s="82">
        <f>SUM(K60:K63)</f>
        <v>1872579924.5900002</v>
      </c>
    </row>
    <row r="65" spans="2:7" ht="12.75">
      <c r="B65" s="83"/>
      <c r="C65" s="83"/>
      <c r="D65" s="83"/>
      <c r="E65" s="83"/>
      <c r="F65" s="83"/>
      <c r="G65" s="83"/>
    </row>
    <row r="66" spans="2:7" ht="12.75">
      <c r="B66" s="84" t="s">
        <v>91</v>
      </c>
      <c r="C66" s="83"/>
      <c r="D66" s="83"/>
      <c r="E66" s="83"/>
      <c r="F66" s="83"/>
      <c r="G66" s="83"/>
    </row>
    <row r="67" spans="2:7" ht="13.5" thickBot="1">
      <c r="B67" s="85"/>
      <c r="C67" s="86"/>
      <c r="D67" s="86"/>
      <c r="E67" s="86"/>
      <c r="F67" s="87"/>
      <c r="G67" s="87"/>
    </row>
    <row r="68" spans="2:7" ht="13.5" thickBot="1">
      <c r="B68" s="88" t="s">
        <v>92</v>
      </c>
      <c r="C68" s="89"/>
      <c r="D68" s="89"/>
      <c r="E68" s="90"/>
      <c r="F68" s="91"/>
      <c r="G68" s="92" t="s">
        <v>0</v>
      </c>
    </row>
    <row r="69" spans="2:7" ht="12.75">
      <c r="B69" s="93" t="s">
        <v>93</v>
      </c>
      <c r="C69" s="67"/>
      <c r="D69" s="67"/>
      <c r="E69" s="94"/>
      <c r="F69" s="67"/>
      <c r="G69" s="68">
        <f>G64</f>
        <v>1872580</v>
      </c>
    </row>
    <row r="70" spans="2:7" ht="12.75">
      <c r="B70" s="93" t="s">
        <v>94</v>
      </c>
      <c r="C70" s="67"/>
      <c r="D70" s="67"/>
      <c r="E70" s="94"/>
      <c r="F70" s="67"/>
      <c r="G70" s="68">
        <f>E64-G64</f>
        <v>20108</v>
      </c>
    </row>
    <row r="71" spans="2:7" ht="12.75">
      <c r="B71" s="93" t="s">
        <v>95</v>
      </c>
      <c r="C71" s="67"/>
      <c r="D71" s="67"/>
      <c r="E71" s="94"/>
      <c r="F71" s="67"/>
      <c r="G71" s="68">
        <v>2840</v>
      </c>
    </row>
    <row r="72" spans="2:7" ht="12.75">
      <c r="B72" s="93" t="s">
        <v>96</v>
      </c>
      <c r="C72" s="67"/>
      <c r="D72" s="67"/>
      <c r="E72" s="94"/>
      <c r="F72" s="67"/>
      <c r="G72" s="68">
        <f>-910+91</f>
        <v>-819</v>
      </c>
    </row>
    <row r="73" spans="2:7" ht="13.5" thickBot="1">
      <c r="B73" s="93" t="s">
        <v>97</v>
      </c>
      <c r="C73" s="67"/>
      <c r="D73" s="67"/>
      <c r="E73" s="94"/>
      <c r="F73" s="67"/>
      <c r="G73" s="68">
        <v>-63476</v>
      </c>
    </row>
    <row r="74" spans="2:7" ht="13.5" thickBot="1">
      <c r="B74" s="88" t="s">
        <v>98</v>
      </c>
      <c r="C74" s="89"/>
      <c r="D74" s="89"/>
      <c r="E74" s="90"/>
      <c r="F74" s="89"/>
      <c r="G74" s="95">
        <f>SUM(G69:G73)</f>
        <v>1831233</v>
      </c>
    </row>
    <row r="75" spans="2:7" ht="12.75">
      <c r="B75" s="96"/>
      <c r="C75" s="96"/>
      <c r="D75" s="87"/>
      <c r="E75" s="87"/>
      <c r="F75" s="87"/>
      <c r="G75" s="87"/>
    </row>
    <row r="76" spans="2:7" ht="12.75">
      <c r="B76" s="85" t="s">
        <v>99</v>
      </c>
      <c r="C76" s="85"/>
      <c r="D76" s="86"/>
      <c r="E76" s="86"/>
      <c r="F76" s="86"/>
      <c r="G76" s="86"/>
    </row>
    <row r="77" spans="2:7" ht="12.75">
      <c r="B77" s="85"/>
      <c r="C77" s="85"/>
      <c r="D77" s="86"/>
      <c r="E77" s="86"/>
      <c r="F77" s="86"/>
      <c r="G77" s="86"/>
    </row>
    <row r="78" spans="2:7" ht="12.75">
      <c r="B78" s="85"/>
      <c r="C78" s="85"/>
      <c r="D78" s="86"/>
      <c r="E78" s="86"/>
      <c r="F78" s="86"/>
      <c r="G78" s="86"/>
    </row>
    <row r="79" spans="2:7" ht="12.75">
      <c r="B79" s="85"/>
      <c r="C79" s="85"/>
      <c r="D79" s="86"/>
      <c r="E79" s="86"/>
      <c r="F79" s="86"/>
      <c r="G79" s="86"/>
    </row>
    <row r="80" spans="2:7" ht="12.75">
      <c r="B80" s="85"/>
      <c r="C80" s="85"/>
      <c r="D80" s="86"/>
      <c r="E80" s="86"/>
      <c r="F80" s="86"/>
      <c r="G80" s="86"/>
    </row>
    <row r="81" spans="2:7" ht="12.75">
      <c r="B81" s="85"/>
      <c r="C81" s="85"/>
      <c r="D81" s="86"/>
      <c r="E81" s="86"/>
      <c r="F81" s="86"/>
      <c r="G81" s="86"/>
    </row>
    <row r="82" spans="2:7" ht="12.75">
      <c r="B82" s="85"/>
      <c r="C82" s="85"/>
      <c r="D82" s="86"/>
      <c r="E82" s="86"/>
      <c r="F82" s="86"/>
      <c r="G82" s="86"/>
    </row>
    <row r="83" spans="2:7" ht="12.75">
      <c r="B83" s="85"/>
      <c r="C83" s="85"/>
      <c r="D83" s="86"/>
      <c r="E83" s="86"/>
      <c r="F83" s="86"/>
      <c r="G83" s="86"/>
    </row>
    <row r="84" spans="2:7" ht="12.75">
      <c r="B84" s="85"/>
      <c r="C84" s="85"/>
      <c r="D84" s="86"/>
      <c r="E84" s="86"/>
      <c r="F84" s="86"/>
      <c r="G84" s="86"/>
    </row>
    <row r="85" spans="2:7" ht="12.75">
      <c r="B85" s="85"/>
      <c r="C85" s="85"/>
      <c r="D85" s="86"/>
      <c r="E85" s="86"/>
      <c r="F85" s="86"/>
      <c r="G85" s="86"/>
    </row>
    <row r="86" spans="2:7" ht="12.75">
      <c r="B86" s="85"/>
      <c r="C86" s="85"/>
      <c r="D86" s="86"/>
      <c r="E86" s="86"/>
      <c r="F86" s="86"/>
      <c r="G86" s="86"/>
    </row>
    <row r="87" spans="2:7" ht="12.75">
      <c r="B87" s="85"/>
      <c r="C87" s="85"/>
      <c r="D87" s="86"/>
      <c r="E87" s="86"/>
      <c r="F87" s="86"/>
      <c r="G87" s="86"/>
    </row>
    <row r="88" spans="2:7" ht="12.75">
      <c r="B88" s="85"/>
      <c r="C88" s="85"/>
      <c r="D88" s="86"/>
      <c r="E88" s="86"/>
      <c r="F88" s="86"/>
      <c r="G88" s="86"/>
    </row>
    <row r="89" spans="2:7" ht="12.75">
      <c r="B89" s="85"/>
      <c r="C89" s="85"/>
      <c r="D89" s="86"/>
      <c r="E89" s="86"/>
      <c r="F89" s="86"/>
      <c r="G89" s="86"/>
    </row>
  </sheetData>
  <mergeCells count="1">
    <mergeCell ref="F1:G1"/>
  </mergeCells>
  <printOptions horizontalCentered="1"/>
  <pageMargins left="0.31496062992125984" right="0.15748031496062992" top="0.71" bottom="0.4724409448818898" header="0.58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showZeros="0" zoomScale="85" zoomScaleNormal="85" workbookViewId="0" topLeftCell="A4">
      <selection activeCell="E13" sqref="E13"/>
    </sheetView>
  </sheetViews>
  <sheetFormatPr defaultColWidth="9.00390625" defaultRowHeight="12.75"/>
  <cols>
    <col min="1" max="1" width="47.875" style="99" customWidth="1"/>
    <col min="2" max="8" width="10.75390625" style="99" customWidth="1"/>
    <col min="9" max="9" width="12.625" style="99" customWidth="1"/>
    <col min="10" max="10" width="10.875" style="103" customWidth="1"/>
    <col min="11" max="11" width="13.00390625" style="103" customWidth="1"/>
    <col min="12" max="12" width="13.375" style="103" bestFit="1" customWidth="1"/>
    <col min="13" max="14" width="18.25390625" style="103" bestFit="1" customWidth="1"/>
    <col min="15" max="16384" width="9.125" style="103" customWidth="1"/>
  </cols>
  <sheetData>
    <row r="1" spans="5:9" ht="17.25" thickBot="1">
      <c r="E1" s="100"/>
      <c r="F1" s="100"/>
      <c r="G1" s="100"/>
      <c r="H1" s="101"/>
      <c r="I1" s="102" t="s">
        <v>0</v>
      </c>
    </row>
    <row r="2" spans="1:9" ht="17.25" thickBot="1">
      <c r="A2" s="104" t="s">
        <v>101</v>
      </c>
      <c r="B2" s="105" t="s">
        <v>102</v>
      </c>
      <c r="C2" s="106"/>
      <c r="D2" s="107" t="s">
        <v>8</v>
      </c>
      <c r="E2" s="106"/>
      <c r="F2" s="108" t="s">
        <v>29</v>
      </c>
      <c r="G2" s="109"/>
      <c r="H2" s="109"/>
      <c r="I2" s="110"/>
    </row>
    <row r="3" spans="1:9" ht="17.25" thickBot="1">
      <c r="A3" s="111"/>
      <c r="B3" s="112" t="s">
        <v>103</v>
      </c>
      <c r="C3" s="113"/>
      <c r="D3" s="114" t="s">
        <v>30</v>
      </c>
      <c r="E3" s="113"/>
      <c r="F3" s="112" t="s">
        <v>11</v>
      </c>
      <c r="G3" s="113"/>
      <c r="H3" s="112" t="s">
        <v>32</v>
      </c>
      <c r="I3" s="113"/>
    </row>
    <row r="4" spans="1:9" ht="17.25" thickBot="1">
      <c r="A4" s="115" t="s">
        <v>3</v>
      </c>
      <c r="B4" s="116"/>
      <c r="C4" s="117">
        <f>SUM(C5:C9)</f>
        <v>62190</v>
      </c>
      <c r="D4" s="118"/>
      <c r="E4" s="117">
        <f>SUM(E5:E9)</f>
        <v>62190</v>
      </c>
      <c r="F4" s="116"/>
      <c r="G4" s="117">
        <f>SUM(G5:G9)</f>
        <v>68115</v>
      </c>
      <c r="H4" s="116"/>
      <c r="I4" s="117">
        <f>SUM(I5:I10)</f>
        <v>125417</v>
      </c>
    </row>
    <row r="5" spans="1:9" ht="16.5">
      <c r="A5" s="119" t="s">
        <v>9</v>
      </c>
      <c r="B5" s="120"/>
      <c r="C5" s="121">
        <v>30395</v>
      </c>
      <c r="D5" s="122"/>
      <c r="E5" s="123">
        <v>30395</v>
      </c>
      <c r="F5" s="124"/>
      <c r="G5" s="125">
        <v>34359</v>
      </c>
      <c r="H5" s="124"/>
      <c r="I5" s="125">
        <v>122091</v>
      </c>
    </row>
    <row r="6" spans="1:9" ht="16.5">
      <c r="A6" s="119" t="s">
        <v>104</v>
      </c>
      <c r="B6" s="120"/>
      <c r="C6" s="121">
        <v>28957</v>
      </c>
      <c r="D6" s="122"/>
      <c r="E6" s="126">
        <v>28957</v>
      </c>
      <c r="F6" s="120"/>
      <c r="G6" s="121">
        <v>30424</v>
      </c>
      <c r="H6" s="120"/>
      <c r="I6" s="121"/>
    </row>
    <row r="7" spans="1:9" ht="16.5">
      <c r="A7" s="119" t="s">
        <v>105</v>
      </c>
      <c r="B7" s="120"/>
      <c r="C7" s="121">
        <v>2638</v>
      </c>
      <c r="D7" s="122"/>
      <c r="E7" s="126">
        <v>2638</v>
      </c>
      <c r="F7" s="120"/>
      <c r="G7" s="121">
        <v>3032</v>
      </c>
      <c r="H7" s="120"/>
      <c r="I7" s="121">
        <v>3032</v>
      </c>
    </row>
    <row r="8" spans="1:9" ht="16.5">
      <c r="A8" s="119" t="s">
        <v>106</v>
      </c>
      <c r="B8" s="120"/>
      <c r="C8" s="121">
        <v>200</v>
      </c>
      <c r="D8" s="122"/>
      <c r="E8" s="126">
        <v>200</v>
      </c>
      <c r="F8" s="120"/>
      <c r="G8" s="121">
        <v>18</v>
      </c>
      <c r="H8" s="120"/>
      <c r="I8" s="121"/>
    </row>
    <row r="9" spans="1:10" ht="16.5" customHeight="1">
      <c r="A9" s="119" t="s">
        <v>107</v>
      </c>
      <c r="B9" s="120"/>
      <c r="C9" s="121"/>
      <c r="D9" s="122"/>
      <c r="E9" s="126"/>
      <c r="F9" s="120"/>
      <c r="G9" s="121">
        <v>282</v>
      </c>
      <c r="H9" s="120"/>
      <c r="I9" s="121">
        <v>282</v>
      </c>
      <c r="J9" s="99"/>
    </row>
    <row r="10" spans="1:10" ht="16.5" customHeight="1" thickBot="1">
      <c r="A10" s="119" t="s">
        <v>108</v>
      </c>
      <c r="B10" s="120"/>
      <c r="C10" s="121"/>
      <c r="D10" s="122"/>
      <c r="E10" s="126"/>
      <c r="F10" s="120"/>
      <c r="G10" s="121"/>
      <c r="H10" s="120"/>
      <c r="I10" s="121">
        <f>-3+15</f>
        <v>12</v>
      </c>
      <c r="J10" s="99"/>
    </row>
    <row r="11" spans="1:9" ht="17.25" thickBot="1">
      <c r="A11" s="115" t="s">
        <v>109</v>
      </c>
      <c r="B11" s="116"/>
      <c r="C11" s="117">
        <f>C12+C15+C23</f>
        <v>62190</v>
      </c>
      <c r="D11" s="116"/>
      <c r="E11" s="117">
        <f>E12+E15+E23</f>
        <v>62190</v>
      </c>
      <c r="F11" s="116"/>
      <c r="G11" s="117">
        <f>G12+G15+G23</f>
        <v>24381</v>
      </c>
      <c r="H11" s="116"/>
      <c r="I11" s="117">
        <f>I12+I15+I23</f>
        <v>585</v>
      </c>
    </row>
    <row r="12" spans="1:9" ht="16.5">
      <c r="A12" s="119" t="s">
        <v>110</v>
      </c>
      <c r="B12" s="120"/>
      <c r="C12" s="121"/>
      <c r="D12" s="120"/>
      <c r="E12" s="121"/>
      <c r="F12" s="122"/>
      <c r="G12" s="121"/>
      <c r="H12" s="124"/>
      <c r="I12" s="125"/>
    </row>
    <row r="13" spans="1:9" ht="16.5">
      <c r="A13" s="127"/>
      <c r="B13" s="128"/>
      <c r="C13" s="129"/>
      <c r="D13" s="128"/>
      <c r="E13" s="129"/>
      <c r="F13" s="130"/>
      <c r="G13" s="129"/>
      <c r="H13" s="128"/>
      <c r="I13" s="129"/>
    </row>
    <row r="14" spans="1:9" ht="16.5">
      <c r="A14" s="127"/>
      <c r="B14" s="128"/>
      <c r="C14" s="129"/>
      <c r="D14" s="128"/>
      <c r="E14" s="129"/>
      <c r="F14" s="130"/>
      <c r="G14" s="129"/>
      <c r="H14" s="128"/>
      <c r="I14" s="129"/>
    </row>
    <row r="15" spans="1:9" ht="16.5">
      <c r="A15" s="127" t="s">
        <v>49</v>
      </c>
      <c r="B15" s="128"/>
      <c r="C15" s="129">
        <f>SUM(C16:C18)</f>
        <v>0</v>
      </c>
      <c r="D15" s="128"/>
      <c r="E15" s="129">
        <f>SUM(E16:E18)</f>
        <v>5000</v>
      </c>
      <c r="F15" s="128"/>
      <c r="G15" s="129">
        <f>SUM(G16:G18)</f>
        <v>2600</v>
      </c>
      <c r="H15" s="131"/>
      <c r="I15" s="132">
        <f>SUM(I16:I18)</f>
        <v>0</v>
      </c>
    </row>
    <row r="16" spans="1:9" ht="16.5">
      <c r="A16" s="133" t="s">
        <v>111</v>
      </c>
      <c r="B16" s="134"/>
      <c r="C16" s="135"/>
      <c r="D16" s="134"/>
      <c r="E16" s="135">
        <v>0</v>
      </c>
      <c r="F16" s="136"/>
      <c r="G16" s="135">
        <v>0</v>
      </c>
      <c r="H16" s="120"/>
      <c r="I16" s="121"/>
    </row>
    <row r="17" spans="1:14" ht="16.5">
      <c r="A17" s="119" t="s">
        <v>112</v>
      </c>
      <c r="B17" s="120"/>
      <c r="C17" s="121"/>
      <c r="D17" s="120"/>
      <c r="E17" s="121">
        <v>5000</v>
      </c>
      <c r="F17" s="122"/>
      <c r="G17" s="121">
        <v>2600</v>
      </c>
      <c r="H17" s="120"/>
      <c r="I17" s="121"/>
      <c r="L17" s="137"/>
      <c r="M17" s="137" t="s">
        <v>113</v>
      </c>
      <c r="N17" s="138" t="s">
        <v>114</v>
      </c>
    </row>
    <row r="18" spans="1:14" ht="16.5">
      <c r="A18" s="119" t="s">
        <v>115</v>
      </c>
      <c r="B18" s="120"/>
      <c r="C18" s="121"/>
      <c r="D18" s="120"/>
      <c r="E18" s="121"/>
      <c r="F18" s="122"/>
      <c r="G18" s="121"/>
      <c r="H18" s="120"/>
      <c r="I18" s="121"/>
      <c r="L18" s="139">
        <v>236060030</v>
      </c>
      <c r="M18" s="140">
        <v>1495727.51</v>
      </c>
      <c r="N18" s="141">
        <v>5247797.65</v>
      </c>
    </row>
    <row r="19" spans="1:14" ht="16.5">
      <c r="A19" s="119"/>
      <c r="B19" s="120"/>
      <c r="C19" s="121"/>
      <c r="D19" s="120"/>
      <c r="E19" s="121"/>
      <c r="F19" s="122"/>
      <c r="G19" s="121"/>
      <c r="H19" s="120"/>
      <c r="I19" s="121"/>
      <c r="L19" s="142">
        <v>236060031</v>
      </c>
      <c r="M19" s="140">
        <v>24309138.6</v>
      </c>
      <c r="N19" s="141">
        <v>25838935.63</v>
      </c>
    </row>
    <row r="20" spans="1:14" ht="16.5">
      <c r="A20" s="119"/>
      <c r="B20" s="120"/>
      <c r="C20" s="121"/>
      <c r="D20" s="120"/>
      <c r="E20" s="121"/>
      <c r="F20" s="122"/>
      <c r="G20" s="121"/>
      <c r="H20" s="120"/>
      <c r="I20" s="121"/>
      <c r="L20" s="142">
        <v>236060032</v>
      </c>
      <c r="M20" s="140">
        <v>8553959.87</v>
      </c>
      <c r="N20" s="141">
        <v>12647730.82</v>
      </c>
    </row>
    <row r="21" spans="1:14" ht="16.5">
      <c r="A21" s="119"/>
      <c r="B21" s="120"/>
      <c r="C21" s="121"/>
      <c r="D21" s="120"/>
      <c r="E21" s="121"/>
      <c r="F21" s="122"/>
      <c r="G21" s="121"/>
      <c r="H21" s="120"/>
      <c r="I21" s="121"/>
      <c r="L21" s="143"/>
      <c r="M21" s="140"/>
      <c r="N21" s="141"/>
    </row>
    <row r="22" spans="1:14" ht="16.5">
      <c r="A22" s="119"/>
      <c r="B22" s="120"/>
      <c r="C22" s="121"/>
      <c r="D22" s="120"/>
      <c r="E22" s="121"/>
      <c r="F22" s="122"/>
      <c r="G22" s="121"/>
      <c r="H22" s="120"/>
      <c r="I22" s="121"/>
      <c r="L22" s="137"/>
      <c r="M22" s="144">
        <f>SUM(M18:M21)</f>
        <v>34358825.980000004</v>
      </c>
      <c r="N22" s="145">
        <f>SUM(N18:N21)</f>
        <v>43734464.1</v>
      </c>
    </row>
    <row r="23" spans="1:9" ht="16.5">
      <c r="A23" s="146" t="s">
        <v>73</v>
      </c>
      <c r="B23" s="131"/>
      <c r="C23" s="132">
        <f>SUM(C24:C28)</f>
        <v>62190</v>
      </c>
      <c r="D23" s="131"/>
      <c r="E23" s="132">
        <f>SUM(E24:E28)</f>
        <v>57190</v>
      </c>
      <c r="F23" s="131"/>
      <c r="G23" s="132">
        <f>SUM(G24:G28)</f>
        <v>21781</v>
      </c>
      <c r="H23" s="131"/>
      <c r="I23" s="132">
        <f>SUM(I24:I27)</f>
        <v>585</v>
      </c>
    </row>
    <row r="24" spans="1:14" ht="16.5">
      <c r="A24" s="119" t="s">
        <v>116</v>
      </c>
      <c r="B24" s="134" t="s">
        <v>117</v>
      </c>
      <c r="C24" s="135">
        <v>21340</v>
      </c>
      <c r="D24" s="134"/>
      <c r="E24" s="121">
        <v>15860</v>
      </c>
      <c r="F24" s="122"/>
      <c r="G24" s="121">
        <v>0</v>
      </c>
      <c r="H24" s="120"/>
      <c r="I24" s="121"/>
      <c r="L24" s="137"/>
      <c r="M24" s="137" t="s">
        <v>85</v>
      </c>
      <c r="N24" s="138" t="s">
        <v>86</v>
      </c>
    </row>
    <row r="25" spans="1:14" ht="16.5">
      <c r="A25" s="119" t="s">
        <v>118</v>
      </c>
      <c r="B25" s="120"/>
      <c r="C25" s="121">
        <v>20000</v>
      </c>
      <c r="D25" s="120"/>
      <c r="E25" s="121">
        <v>20000</v>
      </c>
      <c r="F25" s="122"/>
      <c r="G25" s="121">
        <v>12545</v>
      </c>
      <c r="H25" s="120"/>
      <c r="I25" s="121"/>
      <c r="L25" s="139">
        <v>419000300</v>
      </c>
      <c r="M25" s="140">
        <v>132048497.98</v>
      </c>
      <c r="N25" s="147">
        <v>122091139.83</v>
      </c>
    </row>
    <row r="26" spans="1:14" ht="16.5">
      <c r="A26" s="119" t="s">
        <v>119</v>
      </c>
      <c r="B26" s="120"/>
      <c r="C26" s="121">
        <v>20000</v>
      </c>
      <c r="D26" s="120"/>
      <c r="E26" s="121">
        <v>20000</v>
      </c>
      <c r="F26" s="122">
        <v>0</v>
      </c>
      <c r="G26" s="121">
        <v>8171</v>
      </c>
      <c r="H26" s="120"/>
      <c r="I26" s="121"/>
      <c r="L26" s="142">
        <v>419000302</v>
      </c>
      <c r="M26" s="140">
        <v>3117807.68</v>
      </c>
      <c r="N26" s="147">
        <v>3045027.03</v>
      </c>
    </row>
    <row r="27" spans="1:14" ht="16.5">
      <c r="A27" s="119" t="s">
        <v>120</v>
      </c>
      <c r="B27" s="120"/>
      <c r="C27" s="121">
        <v>850</v>
      </c>
      <c r="D27" s="120"/>
      <c r="E27" s="121">
        <v>850</v>
      </c>
      <c r="F27" s="122"/>
      <c r="G27" s="121">
        <v>585</v>
      </c>
      <c r="H27" s="120"/>
      <c r="I27" s="121">
        <v>585</v>
      </c>
      <c r="L27" s="142">
        <v>419000303</v>
      </c>
      <c r="M27" s="140">
        <v>-12622158.33</v>
      </c>
      <c r="N27" s="147">
        <v>280990.03</v>
      </c>
    </row>
    <row r="28" spans="1:14" ht="16.5">
      <c r="A28" s="119" t="s">
        <v>121</v>
      </c>
      <c r="B28" s="120"/>
      <c r="C28" s="121"/>
      <c r="D28" s="120"/>
      <c r="E28" s="121">
        <v>480</v>
      </c>
      <c r="F28" s="122"/>
      <c r="G28" s="121">
        <v>480</v>
      </c>
      <c r="H28" s="120"/>
      <c r="I28" s="121"/>
      <c r="L28" s="143">
        <v>419000308</v>
      </c>
      <c r="M28" s="140">
        <v>-453007.5</v>
      </c>
      <c r="N28" s="141">
        <v>-585049</v>
      </c>
    </row>
    <row r="29" spans="1:14" ht="16.5">
      <c r="A29" s="119"/>
      <c r="B29" s="120"/>
      <c r="C29" s="121"/>
      <c r="D29" s="120"/>
      <c r="E29" s="121"/>
      <c r="F29" s="122"/>
      <c r="G29" s="121"/>
      <c r="H29" s="120"/>
      <c r="I29" s="121"/>
      <c r="L29" s="137"/>
      <c r="M29" s="144">
        <f>SUM(M25:M28)</f>
        <v>122091139.83</v>
      </c>
      <c r="N29" s="145">
        <f>SUM(N25:N28)</f>
        <v>124832107.89</v>
      </c>
    </row>
    <row r="30" spans="1:9" ht="16.5">
      <c r="A30" s="119"/>
      <c r="B30" s="120"/>
      <c r="C30" s="121"/>
      <c r="D30" s="120"/>
      <c r="E30" s="121"/>
      <c r="F30" s="122"/>
      <c r="G30" s="121"/>
      <c r="H30" s="120"/>
      <c r="I30" s="121"/>
    </row>
    <row r="31" spans="1:9" ht="17.25" thickBot="1">
      <c r="A31" s="119"/>
      <c r="B31" s="120"/>
      <c r="C31" s="121"/>
      <c r="D31" s="120"/>
      <c r="E31" s="121"/>
      <c r="F31" s="122"/>
      <c r="G31" s="121"/>
      <c r="H31" s="120"/>
      <c r="I31" s="121"/>
    </row>
    <row r="32" spans="1:9" ht="17.25" thickBot="1">
      <c r="A32" s="115" t="s">
        <v>5</v>
      </c>
      <c r="B32" s="116"/>
      <c r="C32" s="117">
        <f>C4-C11</f>
        <v>0</v>
      </c>
      <c r="D32" s="116"/>
      <c r="E32" s="117">
        <f>E4-E11</f>
        <v>0</v>
      </c>
      <c r="F32" s="116"/>
      <c r="G32" s="117">
        <f>G4-G11</f>
        <v>43734</v>
      </c>
      <c r="H32" s="116"/>
      <c r="I32" s="117">
        <f>I4-I11</f>
        <v>124832</v>
      </c>
    </row>
    <row r="34" ht="16.5">
      <c r="A34" s="99" t="s">
        <v>122</v>
      </c>
    </row>
    <row r="36" spans="1:7" ht="16.5">
      <c r="A36" s="148" t="s">
        <v>123</v>
      </c>
      <c r="G36" s="101"/>
    </row>
    <row r="37" ht="17.25" thickBot="1">
      <c r="G37" s="101"/>
    </row>
    <row r="38" spans="1:9" s="154" customFormat="1" ht="15.75" customHeight="1" thickBot="1">
      <c r="A38" s="149" t="s">
        <v>124</v>
      </c>
      <c r="B38" s="150">
        <v>2004</v>
      </c>
      <c r="C38" s="150">
        <v>2005</v>
      </c>
      <c r="D38" s="151">
        <v>2006</v>
      </c>
      <c r="E38" s="152">
        <v>2007</v>
      </c>
      <c r="F38" s="153">
        <v>2008</v>
      </c>
      <c r="G38" s="153">
        <v>2009</v>
      </c>
      <c r="H38" s="153">
        <v>2010</v>
      </c>
      <c r="I38" s="153" t="s">
        <v>125</v>
      </c>
    </row>
    <row r="39" spans="1:9" ht="16.5">
      <c r="A39" s="155" t="s">
        <v>126</v>
      </c>
      <c r="B39" s="156">
        <v>215</v>
      </c>
      <c r="C39" s="157">
        <v>136</v>
      </c>
      <c r="D39" s="158">
        <v>99</v>
      </c>
      <c r="E39" s="156">
        <v>79</v>
      </c>
      <c r="F39" s="159">
        <v>77</v>
      </c>
      <c r="G39" s="159">
        <v>60</v>
      </c>
      <c r="H39" s="159">
        <v>63</v>
      </c>
      <c r="I39" s="159">
        <v>58</v>
      </c>
    </row>
    <row r="40" spans="1:9" ht="16.5">
      <c r="A40" s="160" t="s">
        <v>127</v>
      </c>
      <c r="B40" s="161">
        <v>160</v>
      </c>
      <c r="C40" s="161">
        <v>100</v>
      </c>
      <c r="D40" s="162">
        <v>75</v>
      </c>
      <c r="E40" s="161">
        <v>58</v>
      </c>
      <c r="F40" s="163">
        <v>58</v>
      </c>
      <c r="G40" s="163">
        <v>51</v>
      </c>
      <c r="H40" s="163">
        <v>41</v>
      </c>
      <c r="I40" s="163">
        <v>42</v>
      </c>
    </row>
    <row r="41" spans="1:9" s="154" customFormat="1" ht="16.5">
      <c r="A41" s="164" t="s">
        <v>128</v>
      </c>
      <c r="B41" s="165"/>
      <c r="C41" s="165"/>
      <c r="D41" s="166"/>
      <c r="E41" s="165"/>
      <c r="F41" s="167"/>
      <c r="G41" s="167"/>
      <c r="H41" s="167"/>
      <c r="I41" s="167"/>
    </row>
    <row r="42" spans="1:9" s="154" customFormat="1" ht="16.5">
      <c r="A42" s="168" t="s">
        <v>129</v>
      </c>
      <c r="B42" s="169">
        <f aca="true" t="shared" si="0" ref="B42:I42">B43+B44</f>
        <v>59735</v>
      </c>
      <c r="C42" s="169">
        <f t="shared" si="0"/>
        <v>34665</v>
      </c>
      <c r="D42" s="169">
        <f t="shared" si="0"/>
        <v>35999</v>
      </c>
      <c r="E42" s="169">
        <f t="shared" si="0"/>
        <v>31055</v>
      </c>
      <c r="F42" s="170">
        <f t="shared" si="0"/>
        <v>34403</v>
      </c>
      <c r="G42" s="170">
        <f t="shared" si="0"/>
        <v>20602</v>
      </c>
      <c r="H42" s="170">
        <f t="shared" si="0"/>
        <v>27633</v>
      </c>
      <c r="I42" s="170">
        <f t="shared" si="0"/>
        <v>23796</v>
      </c>
    </row>
    <row r="43" spans="1:9" ht="16.5">
      <c r="A43" s="171" t="s">
        <v>130</v>
      </c>
      <c r="B43" s="161">
        <v>15660</v>
      </c>
      <c r="C43" s="161">
        <v>6190</v>
      </c>
      <c r="D43" s="162">
        <v>18179</v>
      </c>
      <c r="E43" s="161">
        <v>11380</v>
      </c>
      <c r="F43" s="163">
        <v>9120</v>
      </c>
      <c r="G43" s="163">
        <v>2130</v>
      </c>
      <c r="H43" s="163">
        <v>1550</v>
      </c>
      <c r="I43" s="163">
        <f>G17</f>
        <v>2600</v>
      </c>
    </row>
    <row r="44" spans="1:9" ht="16.5">
      <c r="A44" s="171" t="s">
        <v>131</v>
      </c>
      <c r="B44" s="161">
        <v>44075</v>
      </c>
      <c r="C44" s="161">
        <v>28475</v>
      </c>
      <c r="D44" s="162">
        <v>17820</v>
      </c>
      <c r="E44" s="161">
        <v>19675</v>
      </c>
      <c r="F44" s="163">
        <v>25283</v>
      </c>
      <c r="G44" s="163">
        <v>18472</v>
      </c>
      <c r="H44" s="163">
        <v>26083</v>
      </c>
      <c r="I44" s="163">
        <f>G25+G24+G26+G28</f>
        <v>21196</v>
      </c>
    </row>
    <row r="45" spans="1:9" s="154" customFormat="1" ht="16.5">
      <c r="A45" s="172" t="s">
        <v>132</v>
      </c>
      <c r="B45" s="173">
        <f aca="true" t="shared" si="1" ref="B45:I45">B46+B47</f>
        <v>53738</v>
      </c>
      <c r="C45" s="173">
        <f t="shared" si="1"/>
        <v>49478</v>
      </c>
      <c r="D45" s="173">
        <f t="shared" si="1"/>
        <v>47111</v>
      </c>
      <c r="E45" s="173">
        <f t="shared" si="1"/>
        <v>46072</v>
      </c>
      <c r="F45" s="174">
        <f t="shared" si="1"/>
        <v>45485</v>
      </c>
      <c r="G45" s="174">
        <f t="shared" si="1"/>
        <v>44336</v>
      </c>
      <c r="H45" s="174">
        <f t="shared" si="1"/>
        <v>35148</v>
      </c>
      <c r="I45" s="174">
        <f t="shared" si="1"/>
        <v>33456</v>
      </c>
    </row>
    <row r="46" spans="1:9" ht="16.5">
      <c r="A46" s="171" t="s">
        <v>133</v>
      </c>
      <c r="B46" s="161">
        <v>49131</v>
      </c>
      <c r="C46" s="161">
        <v>44551</v>
      </c>
      <c r="D46" s="162">
        <v>42840</v>
      </c>
      <c r="E46" s="161">
        <v>41495</v>
      </c>
      <c r="F46" s="163">
        <v>41183</v>
      </c>
      <c r="G46" s="163">
        <v>40378</v>
      </c>
      <c r="H46" s="163">
        <v>32026</v>
      </c>
      <c r="I46" s="163">
        <f>G6</f>
        <v>30424</v>
      </c>
    </row>
    <row r="47" spans="1:9" ht="17.25" thickBot="1">
      <c r="A47" s="175" t="s">
        <v>134</v>
      </c>
      <c r="B47" s="176">
        <v>4607</v>
      </c>
      <c r="C47" s="176">
        <v>4927</v>
      </c>
      <c r="D47" s="177">
        <v>4271</v>
      </c>
      <c r="E47" s="176">
        <v>4577</v>
      </c>
      <c r="F47" s="178">
        <v>4302</v>
      </c>
      <c r="G47" s="178">
        <v>3958</v>
      </c>
      <c r="H47" s="178">
        <v>3122</v>
      </c>
      <c r="I47" s="178">
        <f>G7</f>
        <v>3032</v>
      </c>
    </row>
    <row r="48" spans="1:9" ht="16.5">
      <c r="A48" s="179"/>
      <c r="B48" s="179"/>
      <c r="C48" s="179"/>
      <c r="D48" s="179"/>
      <c r="E48" s="179"/>
      <c r="F48" s="179"/>
      <c r="G48" s="179"/>
      <c r="H48" s="179"/>
      <c r="I48" s="179"/>
    </row>
    <row r="49" spans="1:9" ht="16.5">
      <c r="A49" s="180"/>
      <c r="B49" s="180"/>
      <c r="C49" s="180"/>
      <c r="D49" s="180"/>
      <c r="E49" s="180"/>
      <c r="F49" s="180"/>
      <c r="G49" s="180"/>
      <c r="H49" s="180"/>
      <c r="I49" s="180"/>
    </row>
    <row r="50" spans="1:9" ht="15" customHeight="1">
      <c r="A50" s="181"/>
      <c r="B50" s="181"/>
      <c r="C50" s="181"/>
      <c r="D50" s="181"/>
      <c r="E50" s="181"/>
      <c r="F50" s="181"/>
      <c r="G50" s="181"/>
      <c r="H50" s="181"/>
      <c r="I50" s="181"/>
    </row>
    <row r="51" spans="1:9" ht="15" customHeight="1">
      <c r="A51" s="182"/>
      <c r="B51" s="182"/>
      <c r="C51" s="182"/>
      <c r="D51" s="182"/>
      <c r="E51" s="182"/>
      <c r="F51" s="182"/>
      <c r="G51" s="182"/>
      <c r="H51" s="182"/>
      <c r="I51" s="182"/>
    </row>
    <row r="52" spans="1:9" ht="15" customHeight="1">
      <c r="A52" s="182"/>
      <c r="B52" s="182"/>
      <c r="C52" s="182"/>
      <c r="D52" s="182"/>
      <c r="E52" s="182"/>
      <c r="F52" s="182"/>
      <c r="G52" s="182"/>
      <c r="H52" s="182"/>
      <c r="I52" s="182"/>
    </row>
    <row r="53" spans="1:9" ht="16.5">
      <c r="A53" s="183"/>
      <c r="B53" s="183"/>
      <c r="C53" s="183"/>
      <c r="D53" s="183"/>
      <c r="E53" s="183"/>
      <c r="F53" s="183"/>
      <c r="G53" s="183"/>
      <c r="H53" s="183"/>
      <c r="I53" s="183"/>
    </row>
    <row r="54" spans="1:9" ht="16.5">
      <c r="A54" s="184"/>
      <c r="B54" s="184"/>
      <c r="C54" s="184"/>
      <c r="D54" s="184"/>
      <c r="E54" s="184"/>
      <c r="F54" s="184"/>
      <c r="G54" s="184"/>
      <c r="H54" s="184"/>
      <c r="I54" s="184"/>
    </row>
    <row r="55" spans="1:9" ht="16.5">
      <c r="A55" s="185"/>
      <c r="B55" s="185"/>
      <c r="C55" s="185"/>
      <c r="D55" s="185"/>
      <c r="E55" s="185"/>
      <c r="F55" s="185"/>
      <c r="G55" s="185"/>
      <c r="H55" s="185"/>
      <c r="I55" s="185"/>
    </row>
    <row r="56" spans="1:9" ht="16.5">
      <c r="A56" s="103"/>
      <c r="B56" s="103"/>
      <c r="C56" s="103"/>
      <c r="D56" s="103"/>
      <c r="E56" s="103"/>
      <c r="F56" s="103"/>
      <c r="G56" s="103"/>
      <c r="H56" s="103"/>
      <c r="I56" s="103"/>
    </row>
    <row r="57" spans="1:9" ht="16.5">
      <c r="A57" s="186"/>
      <c r="B57" s="186"/>
      <c r="C57" s="186"/>
      <c r="D57" s="186"/>
      <c r="E57" s="186"/>
      <c r="F57" s="186"/>
      <c r="G57" s="186"/>
      <c r="H57" s="186"/>
      <c r="I57" s="186"/>
    </row>
    <row r="59" spans="1:9" ht="16.5">
      <c r="A59" s="103"/>
      <c r="B59" s="103"/>
      <c r="C59" s="103"/>
      <c r="D59" s="103"/>
      <c r="E59" s="103"/>
      <c r="F59" s="103"/>
      <c r="G59" s="103"/>
      <c r="H59" s="103"/>
      <c r="I59" s="103"/>
    </row>
  </sheetData>
  <mergeCells count="4">
    <mergeCell ref="A50:I50"/>
    <mergeCell ref="A48:I48"/>
    <mergeCell ref="A49:I49"/>
    <mergeCell ref="A54:I54"/>
  </mergeCells>
  <printOptions/>
  <pageMargins left="0.75" right="0.75" top="1" bottom="1" header="0.4921259845" footer="0.4921259845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Zeros="0" zoomScale="75" zoomScaleNormal="75" zoomScaleSheetLayoutView="70" workbookViewId="0" topLeftCell="A1">
      <selection activeCell="A1" sqref="A1"/>
    </sheetView>
  </sheetViews>
  <sheetFormatPr defaultColWidth="9.00390625" defaultRowHeight="12.75"/>
  <cols>
    <col min="1" max="1" width="71.125" style="0" customWidth="1"/>
    <col min="2" max="5" width="22.375" style="0" customWidth="1"/>
    <col min="7" max="7" width="13.25390625" style="0" bestFit="1" customWidth="1"/>
    <col min="8" max="9" width="20.75390625" style="0" bestFit="1" customWidth="1"/>
  </cols>
  <sheetData>
    <row r="1" spans="1:5" s="9" customFormat="1" ht="16.5" thickBot="1">
      <c r="A1" s="187"/>
      <c r="B1" s="188"/>
      <c r="D1" s="189"/>
      <c r="E1" s="190" t="s">
        <v>0</v>
      </c>
    </row>
    <row r="2" spans="1:18" s="9" customFormat="1" ht="15.75">
      <c r="A2" s="191" t="s">
        <v>135</v>
      </c>
      <c r="B2" s="17" t="s">
        <v>136</v>
      </c>
      <c r="C2" s="17" t="s">
        <v>137</v>
      </c>
      <c r="D2" s="17" t="s">
        <v>138</v>
      </c>
      <c r="E2" s="17" t="s">
        <v>139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18" s="9" customFormat="1" ht="16.5" thickBot="1">
      <c r="A3" s="193" t="s">
        <v>140</v>
      </c>
      <c r="B3" s="194" t="s">
        <v>103</v>
      </c>
      <c r="C3" s="194" t="s">
        <v>103</v>
      </c>
      <c r="D3" s="194" t="s">
        <v>141</v>
      </c>
      <c r="E3" s="194" t="s">
        <v>25</v>
      </c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1:5" ht="19.5" thickBot="1">
      <c r="A4" s="195" t="s">
        <v>19</v>
      </c>
      <c r="B4" s="196">
        <f>SUM(B5:B13)</f>
        <v>28650</v>
      </c>
      <c r="C4" s="196">
        <f>SUM(C5:C14)</f>
        <v>35428</v>
      </c>
      <c r="D4" s="197">
        <f>SUM(D5:D14)</f>
        <v>38498</v>
      </c>
      <c r="E4" s="197">
        <f>SUM(E5:E14)</f>
        <v>37623</v>
      </c>
    </row>
    <row r="5" spans="1:5" ht="18.75">
      <c r="A5" s="198" t="s">
        <v>9</v>
      </c>
      <c r="B5" s="199"/>
      <c r="C5" s="199">
        <v>3804</v>
      </c>
      <c r="D5" s="199">
        <v>3804</v>
      </c>
      <c r="E5" s="199">
        <v>3804</v>
      </c>
    </row>
    <row r="6" spans="1:5" ht="18.75">
      <c r="A6" s="198" t="s">
        <v>142</v>
      </c>
      <c r="B6" s="199"/>
      <c r="C6" s="199">
        <v>2944</v>
      </c>
      <c r="D6" s="199">
        <v>2944</v>
      </c>
      <c r="E6" s="199">
        <v>2944</v>
      </c>
    </row>
    <row r="7" spans="1:5" ht="18.75">
      <c r="A7" s="198" t="s">
        <v>143</v>
      </c>
      <c r="B7" s="199">
        <v>300</v>
      </c>
      <c r="C7" s="199">
        <v>300</v>
      </c>
      <c r="D7" s="199">
        <v>343</v>
      </c>
      <c r="E7" s="199">
        <v>343</v>
      </c>
    </row>
    <row r="8" spans="1:5" ht="18.75">
      <c r="A8" s="198" t="s">
        <v>144</v>
      </c>
      <c r="B8" s="199">
        <v>33</v>
      </c>
      <c r="C8" s="199">
        <v>63</v>
      </c>
      <c r="D8" s="199">
        <v>56</v>
      </c>
      <c r="E8" s="199">
        <v>56</v>
      </c>
    </row>
    <row r="9" spans="1:5" ht="18.75">
      <c r="A9" s="198" t="s">
        <v>145</v>
      </c>
      <c r="B9" s="199"/>
      <c r="C9" s="199"/>
      <c r="D9" s="199">
        <v>2167</v>
      </c>
      <c r="E9" s="199">
        <v>2167</v>
      </c>
    </row>
    <row r="10" spans="1:5" ht="18.75">
      <c r="A10" s="198" t="s">
        <v>146</v>
      </c>
      <c r="B10" s="199"/>
      <c r="C10" s="199"/>
      <c r="D10" s="199">
        <v>9</v>
      </c>
      <c r="E10" s="200">
        <v>9</v>
      </c>
    </row>
    <row r="11" spans="1:5" ht="18.75">
      <c r="A11" s="198" t="s">
        <v>147</v>
      </c>
      <c r="B11" s="199"/>
      <c r="C11" s="199"/>
      <c r="D11" s="199">
        <v>29175</v>
      </c>
      <c r="E11" s="200">
        <v>28300</v>
      </c>
    </row>
    <row r="12" spans="1:5" ht="18.75">
      <c r="A12" s="198" t="s">
        <v>148</v>
      </c>
      <c r="B12" s="199">
        <v>18384</v>
      </c>
      <c r="C12" s="199">
        <v>18384</v>
      </c>
      <c r="D12" s="199"/>
      <c r="E12" s="200"/>
    </row>
    <row r="13" spans="1:5" ht="18.75">
      <c r="A13" s="198" t="s">
        <v>149</v>
      </c>
      <c r="B13" s="201">
        <v>9933</v>
      </c>
      <c r="C13" s="201">
        <v>9933</v>
      </c>
      <c r="D13" s="199"/>
      <c r="E13" s="201"/>
    </row>
    <row r="14" spans="1:5" ht="19.5" thickBot="1">
      <c r="A14" s="198"/>
      <c r="B14" s="201"/>
      <c r="C14" s="201"/>
      <c r="D14" s="201"/>
      <c r="E14" s="201"/>
    </row>
    <row r="15" spans="1:5" ht="19.5" thickBot="1">
      <c r="A15" s="195" t="s">
        <v>109</v>
      </c>
      <c r="B15" s="202">
        <f>B17+B21</f>
        <v>28650</v>
      </c>
      <c r="C15" s="202">
        <f>C17+C21</f>
        <v>35428</v>
      </c>
      <c r="D15" s="202">
        <f>D17+D21</f>
        <v>32496</v>
      </c>
      <c r="E15" s="202">
        <f>E17+E21</f>
        <v>32496</v>
      </c>
    </row>
    <row r="16" spans="1:5" ht="18.75">
      <c r="A16" s="203"/>
      <c r="B16" s="204"/>
      <c r="C16" s="204"/>
      <c r="D16" s="204"/>
      <c r="E16" s="204"/>
    </row>
    <row r="17" spans="1:5" ht="18.75">
      <c r="A17" s="205" t="s">
        <v>49</v>
      </c>
      <c r="B17" s="206">
        <f>SUM(B19:B19)</f>
        <v>0</v>
      </c>
      <c r="C17" s="206">
        <f>SUM(C19:C19)</f>
        <v>430</v>
      </c>
      <c r="D17" s="206">
        <f>SUM(D19:D19)</f>
        <v>423</v>
      </c>
      <c r="E17" s="206">
        <f>SUM(E19:E19)</f>
        <v>423</v>
      </c>
    </row>
    <row r="18" spans="1:5" ht="18.75">
      <c r="A18" s="207" t="s">
        <v>150</v>
      </c>
      <c r="B18" s="208"/>
      <c r="C18" s="208"/>
      <c r="D18" s="208"/>
      <c r="E18" s="208"/>
    </row>
    <row r="19" spans="1:5" ht="18.75">
      <c r="A19" s="198" t="s">
        <v>151</v>
      </c>
      <c r="B19" s="209">
        <v>0</v>
      </c>
      <c r="C19" s="201">
        <v>430</v>
      </c>
      <c r="D19" s="201">
        <v>423</v>
      </c>
      <c r="E19" s="201">
        <v>423</v>
      </c>
    </row>
    <row r="20" spans="1:5" ht="18.75">
      <c r="A20" s="198"/>
      <c r="B20" s="201"/>
      <c r="C20" s="201"/>
      <c r="D20" s="201"/>
      <c r="E20" s="201"/>
    </row>
    <row r="21" spans="1:5" ht="18.75">
      <c r="A21" s="205" t="s">
        <v>73</v>
      </c>
      <c r="B21" s="206">
        <f>SUM(B22+B32)</f>
        <v>28650</v>
      </c>
      <c r="C21" s="206">
        <f>SUM(C22+C32)</f>
        <v>34998</v>
      </c>
      <c r="D21" s="206">
        <f>SUM(D22+D32)</f>
        <v>32073</v>
      </c>
      <c r="E21" s="206">
        <f>SUM(E22+E32)</f>
        <v>32073</v>
      </c>
    </row>
    <row r="22" spans="1:5" ht="18.75">
      <c r="A22" s="207" t="s">
        <v>152</v>
      </c>
      <c r="B22" s="208">
        <f>SUM(B23:B30)</f>
        <v>18417</v>
      </c>
      <c r="C22" s="208">
        <f>SUM(C23:C30)</f>
        <v>23492</v>
      </c>
      <c r="D22" s="208">
        <f>SUM(D23:D30)</f>
        <v>21652</v>
      </c>
      <c r="E22" s="208">
        <f>SUM(E23:E30)</f>
        <v>21652</v>
      </c>
    </row>
    <row r="23" spans="1:5" s="22" customFormat="1" ht="31.5">
      <c r="A23" s="210" t="s">
        <v>153</v>
      </c>
      <c r="B23" s="201">
        <v>9988</v>
      </c>
      <c r="C23" s="201">
        <v>14726</v>
      </c>
      <c r="D23" s="201">
        <v>13858</v>
      </c>
      <c r="E23" s="201">
        <v>13858</v>
      </c>
    </row>
    <row r="24" spans="1:5" ht="18.75">
      <c r="A24" s="198" t="s">
        <v>154</v>
      </c>
      <c r="B24" s="201">
        <v>2540</v>
      </c>
      <c r="C24" s="201">
        <v>3194</v>
      </c>
      <c r="D24" s="201">
        <v>2537</v>
      </c>
      <c r="E24" s="201">
        <v>2537</v>
      </c>
    </row>
    <row r="25" spans="1:5" ht="18.75">
      <c r="A25" s="198" t="s">
        <v>155</v>
      </c>
      <c r="B25" s="201">
        <v>360</v>
      </c>
      <c r="C25" s="201">
        <v>390</v>
      </c>
      <c r="D25" s="201">
        <v>431</v>
      </c>
      <c r="E25" s="201">
        <v>431</v>
      </c>
    </row>
    <row r="26" spans="1:5" ht="18.75">
      <c r="A26" s="211" t="s">
        <v>156</v>
      </c>
      <c r="B26" s="201">
        <v>250</v>
      </c>
      <c r="C26" s="201">
        <v>330</v>
      </c>
      <c r="D26" s="201">
        <v>122</v>
      </c>
      <c r="E26" s="201">
        <v>122</v>
      </c>
    </row>
    <row r="27" spans="1:5" ht="31.5">
      <c r="A27" s="212" t="s">
        <v>157</v>
      </c>
      <c r="B27" s="201">
        <v>220</v>
      </c>
      <c r="C27" s="201">
        <v>240</v>
      </c>
      <c r="D27" s="201">
        <v>160</v>
      </c>
      <c r="E27" s="201">
        <v>160</v>
      </c>
    </row>
    <row r="28" spans="1:5" ht="18.75">
      <c r="A28" s="212" t="s">
        <v>158</v>
      </c>
      <c r="B28" s="201">
        <v>650</v>
      </c>
      <c r="C28" s="201">
        <v>600</v>
      </c>
      <c r="D28" s="201">
        <v>533</v>
      </c>
      <c r="E28" s="201">
        <v>533</v>
      </c>
    </row>
    <row r="29" spans="1:5" ht="18.75">
      <c r="A29" s="211" t="s">
        <v>159</v>
      </c>
      <c r="B29" s="201">
        <v>20</v>
      </c>
      <c r="C29" s="201">
        <v>0</v>
      </c>
      <c r="D29" s="201">
        <v>0</v>
      </c>
      <c r="E29" s="201">
        <v>0</v>
      </c>
    </row>
    <row r="30" spans="1:5" ht="18.75">
      <c r="A30" s="198" t="s">
        <v>160</v>
      </c>
      <c r="B30" s="201">
        <v>4389</v>
      </c>
      <c r="C30" s="201">
        <v>4012</v>
      </c>
      <c r="D30" s="201">
        <v>4011</v>
      </c>
      <c r="E30" s="201">
        <v>4011</v>
      </c>
    </row>
    <row r="31" spans="1:5" ht="18.75">
      <c r="A31" s="198"/>
      <c r="B31" s="201"/>
      <c r="C31" s="201"/>
      <c r="D31" s="201"/>
      <c r="E31" s="201"/>
    </row>
    <row r="32" spans="1:5" s="45" customFormat="1" ht="18.75">
      <c r="A32" s="207" t="s">
        <v>150</v>
      </c>
      <c r="B32" s="208">
        <f>SUM(B33:B41)</f>
        <v>10233</v>
      </c>
      <c r="C32" s="208">
        <f>SUM(C33:C41)</f>
        <v>11506</v>
      </c>
      <c r="D32" s="208">
        <f>SUM(D33:D41)</f>
        <v>10421</v>
      </c>
      <c r="E32" s="208">
        <f>SUM(E33:E41)</f>
        <v>10421</v>
      </c>
    </row>
    <row r="33" spans="1:5" ht="18.75">
      <c r="A33" s="198" t="s">
        <v>154</v>
      </c>
      <c r="B33" s="201">
        <v>1811</v>
      </c>
      <c r="C33" s="201">
        <v>1821</v>
      </c>
      <c r="D33" s="201">
        <v>1676</v>
      </c>
      <c r="E33" s="201">
        <v>1676</v>
      </c>
    </row>
    <row r="34" spans="1:5" ht="18.75">
      <c r="A34" s="198" t="s">
        <v>161</v>
      </c>
      <c r="B34" s="201">
        <v>160</v>
      </c>
      <c r="C34" s="201">
        <v>160</v>
      </c>
      <c r="D34" s="201">
        <v>178</v>
      </c>
      <c r="E34" s="201">
        <v>158</v>
      </c>
    </row>
    <row r="35" spans="1:10" ht="18.75">
      <c r="A35" s="211" t="s">
        <v>162</v>
      </c>
      <c r="B35" s="201">
        <v>1184</v>
      </c>
      <c r="C35" s="201">
        <v>1820</v>
      </c>
      <c r="D35" s="201">
        <v>1077</v>
      </c>
      <c r="E35" s="201">
        <v>1077</v>
      </c>
      <c r="F35" s="213"/>
      <c r="G35" s="213"/>
      <c r="H35" s="213"/>
      <c r="I35" s="213"/>
      <c r="J35" s="213"/>
    </row>
    <row r="36" spans="1:10" ht="31.5">
      <c r="A36" s="212" t="s">
        <v>157</v>
      </c>
      <c r="B36" s="201">
        <v>154</v>
      </c>
      <c r="C36" s="201">
        <v>200</v>
      </c>
      <c r="D36" s="201">
        <v>199</v>
      </c>
      <c r="E36" s="201">
        <v>199</v>
      </c>
      <c r="F36" s="213"/>
      <c r="G36" s="214"/>
      <c r="H36" s="214"/>
      <c r="I36" s="214"/>
      <c r="J36" s="213"/>
    </row>
    <row r="37" spans="1:10" ht="18.75">
      <c r="A37" s="212" t="s">
        <v>163</v>
      </c>
      <c r="B37" s="201">
        <v>60</v>
      </c>
      <c r="C37" s="201">
        <v>60</v>
      </c>
      <c r="D37" s="201">
        <v>60</v>
      </c>
      <c r="E37" s="201">
        <v>60</v>
      </c>
      <c r="F37" s="213"/>
      <c r="G37" s="215"/>
      <c r="H37" s="216"/>
      <c r="I37" s="216"/>
      <c r="J37" s="213"/>
    </row>
    <row r="38" spans="1:10" ht="18.75">
      <c r="A38" s="211" t="s">
        <v>164</v>
      </c>
      <c r="B38" s="201">
        <v>5</v>
      </c>
      <c r="C38" s="201">
        <v>5</v>
      </c>
      <c r="D38" s="201">
        <v>0</v>
      </c>
      <c r="E38" s="201">
        <v>0</v>
      </c>
      <c r="F38" s="213"/>
      <c r="G38" s="215"/>
      <c r="H38" s="216"/>
      <c r="I38" s="216"/>
      <c r="J38" s="213"/>
    </row>
    <row r="39" spans="1:10" ht="18.75">
      <c r="A39" s="198" t="s">
        <v>165</v>
      </c>
      <c r="B39" s="201">
        <v>325</v>
      </c>
      <c r="C39" s="201">
        <v>335</v>
      </c>
      <c r="D39" s="201">
        <v>302</v>
      </c>
      <c r="E39" s="201">
        <v>302</v>
      </c>
      <c r="F39" s="213"/>
      <c r="G39" s="215"/>
      <c r="H39" s="216"/>
      <c r="I39" s="216"/>
      <c r="J39" s="213"/>
    </row>
    <row r="40" spans="1:10" ht="18.75">
      <c r="A40" s="198" t="s">
        <v>166</v>
      </c>
      <c r="B40" s="201">
        <v>6509</v>
      </c>
      <c r="C40" s="201">
        <v>7080</v>
      </c>
      <c r="D40" s="201">
        <v>6914</v>
      </c>
      <c r="E40" s="201">
        <v>6934</v>
      </c>
      <c r="F40" s="213"/>
      <c r="G40" s="215"/>
      <c r="H40" s="216"/>
      <c r="I40" s="216"/>
      <c r="J40" s="213"/>
    </row>
    <row r="41" spans="1:10" ht="19.5" thickBot="1">
      <c r="A41" s="198" t="s">
        <v>167</v>
      </c>
      <c r="B41" s="201">
        <v>25</v>
      </c>
      <c r="C41" s="201">
        <v>25</v>
      </c>
      <c r="D41" s="201">
        <v>15</v>
      </c>
      <c r="E41" s="201">
        <v>15</v>
      </c>
      <c r="F41" s="213"/>
      <c r="G41" s="214"/>
      <c r="H41" s="216"/>
      <c r="I41" s="216"/>
      <c r="J41" s="213"/>
    </row>
    <row r="42" spans="1:10" ht="20.25" customHeight="1" thickBot="1">
      <c r="A42" s="195" t="s">
        <v>168</v>
      </c>
      <c r="B42" s="217">
        <f>+B4-B15</f>
        <v>0</v>
      </c>
      <c r="C42" s="217">
        <f>+C4-C15</f>
        <v>0</v>
      </c>
      <c r="D42" s="218">
        <f>+D4-D15</f>
        <v>6002</v>
      </c>
      <c r="E42" s="218">
        <f>+E4-E15</f>
        <v>5127</v>
      </c>
      <c r="F42" s="213"/>
      <c r="G42" s="213"/>
      <c r="H42" s="213"/>
      <c r="I42" s="213"/>
      <c r="J42" s="213"/>
    </row>
    <row r="43" spans="1:10" ht="20.25" customHeight="1">
      <c r="A43" s="219"/>
      <c r="B43" s="220"/>
      <c r="C43" s="220"/>
      <c r="D43" s="220"/>
      <c r="E43" s="220"/>
      <c r="F43" s="213"/>
      <c r="G43" s="213"/>
      <c r="H43" s="213"/>
      <c r="I43" s="213"/>
      <c r="J43" s="213"/>
    </row>
    <row r="44" spans="1:10" ht="20.25" customHeight="1">
      <c r="A44" s="219"/>
      <c r="B44" s="220"/>
      <c r="C44" s="220"/>
      <c r="D44" s="220"/>
      <c r="E44" s="220"/>
      <c r="F44" s="213"/>
      <c r="G44" s="213"/>
      <c r="H44" s="213"/>
      <c r="I44" s="213"/>
      <c r="J44" s="213"/>
    </row>
    <row r="45" spans="1:10" ht="18" customHeight="1" thickBot="1">
      <c r="A45" s="219"/>
      <c r="B45" s="220"/>
      <c r="C45" s="221"/>
      <c r="D45" s="221"/>
      <c r="E45" s="221"/>
      <c r="F45" s="213"/>
      <c r="G45" s="213"/>
      <c r="H45" s="213"/>
      <c r="I45" s="213"/>
      <c r="J45" s="213"/>
    </row>
    <row r="46" spans="1:5" s="227" customFormat="1" ht="18.75" customHeight="1" thickBot="1">
      <c r="A46" s="222" t="s">
        <v>169</v>
      </c>
      <c r="B46" s="223"/>
      <c r="C46" s="224"/>
      <c r="D46" s="225"/>
      <c r="E46" s="226" t="s">
        <v>0</v>
      </c>
    </row>
    <row r="47" spans="1:5" s="227" customFormat="1" ht="19.5" customHeight="1">
      <c r="A47" s="228" t="s">
        <v>93</v>
      </c>
      <c r="B47" s="229"/>
      <c r="C47" s="230"/>
      <c r="D47" s="231"/>
      <c r="E47" s="232">
        <v>5127</v>
      </c>
    </row>
    <row r="48" spans="1:5" ht="18.75" customHeight="1">
      <c r="A48" s="233" t="s">
        <v>170</v>
      </c>
      <c r="B48" s="234"/>
      <c r="C48" s="235"/>
      <c r="D48" s="236"/>
      <c r="E48" s="237">
        <f>E49-E47</f>
        <v>875</v>
      </c>
    </row>
    <row r="49" spans="1:5" s="242" customFormat="1" ht="18.75" customHeight="1" thickBot="1">
      <c r="A49" s="238" t="s">
        <v>171</v>
      </c>
      <c r="B49" s="238"/>
      <c r="C49" s="239"/>
      <c r="D49" s="240"/>
      <c r="E49" s="241">
        <v>6002</v>
      </c>
    </row>
    <row r="50" spans="1:5" s="242" customFormat="1" ht="18.75" customHeight="1">
      <c r="A50" s="235"/>
      <c r="B50" s="235"/>
      <c r="C50" s="235"/>
      <c r="D50" s="243"/>
      <c r="E50" s="243"/>
    </row>
  </sheetData>
  <sheetProtection/>
  <printOptions horizontalCentered="1"/>
  <pageMargins left="0.57" right="0.53" top="1.220472440944882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zoomScale="90" zoomScaleNormal="90" workbookViewId="0" topLeftCell="A1">
      <selection activeCell="F4" sqref="F4"/>
    </sheetView>
  </sheetViews>
  <sheetFormatPr defaultColWidth="9.00390625" defaultRowHeight="12.75"/>
  <cols>
    <col min="1" max="1" width="62.625" style="10" customWidth="1"/>
    <col min="2" max="2" width="23.00390625" style="10" customWidth="1"/>
    <col min="3" max="3" width="22.75390625" style="10" customWidth="1"/>
    <col min="4" max="4" width="22.125" style="10" customWidth="1"/>
    <col min="5" max="16384" width="9.125" style="10" customWidth="1"/>
  </cols>
  <sheetData>
    <row r="2" spans="2:4" ht="16.5" thickBot="1">
      <c r="B2" s="2"/>
      <c r="C2" s="1"/>
      <c r="D2" s="244" t="s">
        <v>0</v>
      </c>
    </row>
    <row r="3" spans="1:4" ht="15">
      <c r="A3" s="245" t="s">
        <v>172</v>
      </c>
      <c r="B3" s="246" t="s">
        <v>2</v>
      </c>
      <c r="C3" s="247" t="s">
        <v>27</v>
      </c>
      <c r="D3" s="47" t="s">
        <v>24</v>
      </c>
    </row>
    <row r="4" spans="1:4" ht="15.75" thickBot="1">
      <c r="A4" s="248"/>
      <c r="B4" s="249">
        <v>2011</v>
      </c>
      <c r="C4" s="250" t="s">
        <v>30</v>
      </c>
      <c r="D4" s="251" t="s">
        <v>25</v>
      </c>
    </row>
    <row r="5" spans="1:4" ht="16.5" thickBot="1">
      <c r="A5" s="252" t="s">
        <v>3</v>
      </c>
      <c r="B5" s="253">
        <f>SUM(B6:B8)</f>
        <v>140</v>
      </c>
      <c r="C5" s="253">
        <f>SUM(C6:C8)</f>
        <v>140</v>
      </c>
      <c r="D5" s="253">
        <f>SUM(D6:D8)</f>
        <v>310</v>
      </c>
    </row>
    <row r="6" spans="1:4" ht="15.75">
      <c r="A6" s="254" t="s">
        <v>9</v>
      </c>
      <c r="B6" s="255">
        <v>40</v>
      </c>
      <c r="C6" s="255">
        <v>40</v>
      </c>
      <c r="D6" s="255">
        <v>109</v>
      </c>
    </row>
    <row r="7" spans="1:4" ht="15.75">
      <c r="A7" s="254" t="s">
        <v>173</v>
      </c>
      <c r="B7" s="255">
        <v>100</v>
      </c>
      <c r="C7" s="255">
        <v>100</v>
      </c>
      <c r="D7" s="255">
        <v>200</v>
      </c>
    </row>
    <row r="8" spans="1:4" ht="16.5" thickBot="1">
      <c r="A8" s="254" t="s">
        <v>174</v>
      </c>
      <c r="B8" s="255"/>
      <c r="C8" s="255"/>
      <c r="D8" s="255">
        <v>1</v>
      </c>
    </row>
    <row r="9" spans="1:4" ht="16.5" thickBot="1">
      <c r="A9" s="252" t="s">
        <v>4</v>
      </c>
      <c r="B9" s="256">
        <f>SUM(B10:B11)</f>
        <v>100</v>
      </c>
      <c r="C9" s="256">
        <f>SUM(C10:C11)</f>
        <v>100</v>
      </c>
      <c r="D9" s="256">
        <f>D10</f>
        <v>0</v>
      </c>
    </row>
    <row r="10" spans="1:4" ht="37.5" customHeight="1">
      <c r="A10" s="257" t="s">
        <v>175</v>
      </c>
      <c r="B10" s="258">
        <v>100</v>
      </c>
      <c r="C10" s="258">
        <v>100</v>
      </c>
      <c r="D10" s="258"/>
    </row>
    <row r="11" spans="1:4" ht="16.5" thickBot="1">
      <c r="A11" s="254"/>
      <c r="B11" s="255"/>
      <c r="C11" s="255"/>
      <c r="D11" s="255"/>
    </row>
    <row r="12" spans="1:6" ht="16.5" thickBot="1">
      <c r="A12" s="252" t="s">
        <v>5</v>
      </c>
      <c r="B12" s="256">
        <f>+B5-B9</f>
        <v>40</v>
      </c>
      <c r="C12" s="256">
        <f>+C5-C9</f>
        <v>40</v>
      </c>
      <c r="D12" s="256">
        <f>+D5-D9</f>
        <v>310</v>
      </c>
      <c r="F12" s="259"/>
    </row>
    <row r="13" spans="1:6" ht="15.75">
      <c r="A13" s="15"/>
      <c r="B13" s="260"/>
      <c r="C13" s="260"/>
      <c r="D13" s="260"/>
      <c r="F13" s="259"/>
    </row>
    <row r="14" spans="1:4" ht="30.75" customHeight="1">
      <c r="A14" s="261" t="s">
        <v>176</v>
      </c>
      <c r="B14" s="261"/>
      <c r="C14" s="261"/>
      <c r="D14" s="261"/>
    </row>
    <row r="15" spans="1:3" ht="15.75">
      <c r="A15" s="19"/>
      <c r="B15" s="16"/>
      <c r="C15" s="16"/>
    </row>
    <row r="16" ht="15.75">
      <c r="A16" s="262"/>
    </row>
    <row r="17" ht="15.75">
      <c r="A17" s="262"/>
    </row>
    <row r="18" spans="1:3" ht="15.75">
      <c r="A18" s="235"/>
      <c r="C18" s="262"/>
    </row>
    <row r="19" ht="15.75">
      <c r="A19" s="235"/>
    </row>
    <row r="20" ht="15.75">
      <c r="A20" s="262"/>
    </row>
    <row r="30" ht="15.75">
      <c r="A30" s="262"/>
    </row>
    <row r="31" ht="15.75">
      <c r="A31" s="262"/>
    </row>
  </sheetData>
  <sheetProtection/>
  <mergeCells count="1">
    <mergeCell ref="A14:D14"/>
  </mergeCells>
  <printOptions horizontalCentered="1"/>
  <pageMargins left="0.5905511811023623" right="0.6299212598425197" top="0.984251968503937" bottom="0.984251968503937" header="0.5118110236220472" footer="0.5118110236220472"/>
  <pageSetup fitToHeight="1" fitToWidth="1" horizontalDpi="600" verticalDpi="600" orientation="portrait" paperSize="9" scale="7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trnecka</cp:lastModifiedBy>
  <cp:lastPrinted>2012-05-16T07:09:55Z</cp:lastPrinted>
  <dcterms:created xsi:type="dcterms:W3CDTF">2002-05-09T07:59:10Z</dcterms:created>
  <dcterms:modified xsi:type="dcterms:W3CDTF">2012-05-16T07:11:25Z</dcterms:modified>
  <cp:category/>
  <cp:version/>
  <cp:contentType/>
  <cp:contentStatus/>
</cp:coreProperties>
</file>