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810" tabRatio="842" activeTab="0"/>
  </bookViews>
  <sheets>
    <sheet name="Město" sheetId="1" r:id="rId1"/>
  </sheets>
  <definedNames>
    <definedName name="&#13;">#REF!</definedName>
    <definedName name="_xlnm.Print_Area" localSheetId="0">'Město'!$A$1:$H$91</definedName>
  </definedNames>
  <calcPr fullCalcOnLoad="1"/>
</workbook>
</file>

<file path=xl/comments1.xml><?xml version="1.0" encoding="utf-8"?>
<comments xmlns="http://schemas.openxmlformats.org/spreadsheetml/2006/main">
  <authors>
    <author>trnecka</author>
  </authors>
  <commentList>
    <comment ref="F50" authorId="0">
      <text>
        <r>
          <rPr>
            <b/>
            <sz val="8"/>
            <rFont val="Tahoma"/>
            <family val="0"/>
          </rPr>
          <t>trnecka: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FBV, FRB, FKEP
0,35 FB
7,8 MumB
2,5 OŽP
2,0 Oz Chov.
-2,0 OI
0,6 OPP</t>
        </r>
      </text>
    </comment>
    <comment ref="F55" authorId="0">
      <text>
        <r>
          <rPr>
            <b/>
            <sz val="8"/>
            <rFont val="Tahoma"/>
            <family val="0"/>
          </rPr>
          <t>trnecka: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1,5 oief, 37,3 frr, 0,3 amb</t>
        </r>
      </text>
    </comment>
    <comment ref="E74" authorId="0">
      <text>
        <r>
          <rPr>
            <b/>
            <sz val="8"/>
            <rFont val="Tahoma"/>
            <family val="0"/>
          </rPr>
          <t>trnecka:</t>
        </r>
        <r>
          <rPr>
            <sz val="8"/>
            <rFont val="Tahoma"/>
            <family val="0"/>
          </rPr>
          <t xml:space="preserve">
+6M</t>
        </r>
      </text>
    </comment>
  </commentList>
</comments>
</file>

<file path=xl/sharedStrings.xml><?xml version="1.0" encoding="utf-8"?>
<sst xmlns="http://schemas.openxmlformats.org/spreadsheetml/2006/main" count="163" uniqueCount="110">
  <si>
    <t>Daň z přidané hodnoty</t>
  </si>
  <si>
    <t>Správní poplatky</t>
  </si>
  <si>
    <t>Odvody přebytků organizací s přímým vztahem</t>
  </si>
  <si>
    <t>č.ř.</t>
  </si>
  <si>
    <t>položka</t>
  </si>
  <si>
    <t>PŘÍJMY</t>
  </si>
  <si>
    <t>%</t>
  </si>
  <si>
    <t>podseskupení</t>
  </si>
  <si>
    <t>FINANCOVÁNÍ</t>
  </si>
  <si>
    <t>třída</t>
  </si>
  <si>
    <t xml:space="preserve">Daň z příjmů fyz. osob ze závislé činnosti a funkčních požitků </t>
  </si>
  <si>
    <t xml:space="preserve">Daň z příjmů fyz.osob ze samostatné výdělečné činnosti  </t>
  </si>
  <si>
    <t xml:space="preserve">Daň z příjmů právnických osob </t>
  </si>
  <si>
    <t xml:space="preserve">Daň z nemovitostí  </t>
  </si>
  <si>
    <t>Daně z příjmů fyzických osob j.n. (zrušené daně)</t>
  </si>
  <si>
    <t>133x</t>
  </si>
  <si>
    <t>134x</t>
  </si>
  <si>
    <t>tř. 1</t>
  </si>
  <si>
    <t>211x</t>
  </si>
  <si>
    <t xml:space="preserve">Příjmy z vlastní činnosti </t>
  </si>
  <si>
    <t>212x</t>
  </si>
  <si>
    <t>213x</t>
  </si>
  <si>
    <t xml:space="preserve">Příjmy z pronájmu majetku </t>
  </si>
  <si>
    <t>221x</t>
  </si>
  <si>
    <t xml:space="preserve">Přijaté sankční platby </t>
  </si>
  <si>
    <t>2 mimo výše uved.</t>
  </si>
  <si>
    <t>Jiné nedaňové příjmy</t>
  </si>
  <si>
    <t xml:space="preserve">tř. 2 </t>
  </si>
  <si>
    <t>311x</t>
  </si>
  <si>
    <t>tř. 3</t>
  </si>
  <si>
    <t>Financování celkem</t>
  </si>
  <si>
    <t>tř. 4</t>
  </si>
  <si>
    <t>VÝDAJE</t>
  </si>
  <si>
    <t>ZDROJE celkem</t>
  </si>
  <si>
    <t>PŘEHLED HOSPODAŘENÍ</t>
  </si>
  <si>
    <t xml:space="preserve"> </t>
  </si>
  <si>
    <t>Daňové výnosy (ř.1 až ř.6)</t>
  </si>
  <si>
    <t>Splátky půjček od městských částí</t>
  </si>
  <si>
    <t>5xxx</t>
  </si>
  <si>
    <t>6xxx</t>
  </si>
  <si>
    <t>tř. 8</t>
  </si>
  <si>
    <t>POTŘEBY celkem</t>
  </si>
  <si>
    <t>Příjmy celkem</t>
  </si>
  <si>
    <t>Výdaje celkem</t>
  </si>
  <si>
    <t xml:space="preserve">Kapitálové výdaje </t>
  </si>
  <si>
    <t>Město</t>
  </si>
  <si>
    <t>Poplatky a odvody v oblasti živ. prostředí</t>
  </si>
  <si>
    <t>Místní poplatky z vybraných činností a služeb</t>
  </si>
  <si>
    <t>136x</t>
  </si>
  <si>
    <t>Příjmy z úroků a realizace finančního majetku</t>
  </si>
  <si>
    <t>214x</t>
  </si>
  <si>
    <t>Příjmy z prodeje dlouhodobého majetku</t>
  </si>
  <si>
    <r>
      <t>Daň z příjmů právnických osob za obce - rozpočtová činnost</t>
    </r>
    <r>
      <rPr>
        <vertAlign val="superscript"/>
        <sz val="12"/>
        <rFont val="Times New Roman CE"/>
        <family val="1"/>
      </rPr>
      <t>**)</t>
    </r>
  </si>
  <si>
    <t>Snížení financování (tvorba rezervy)</t>
  </si>
  <si>
    <t>tř. 1 až tř. 4</t>
  </si>
  <si>
    <t>tř. 6</t>
  </si>
  <si>
    <t>tř. 5 + tř. 6</t>
  </si>
  <si>
    <t>tř. 5 a tř. 6</t>
  </si>
  <si>
    <t>tř.5</t>
  </si>
  <si>
    <t>Investiční půjčky městským částem od města</t>
  </si>
  <si>
    <t>SR</t>
  </si>
  <si>
    <t>135x</t>
  </si>
  <si>
    <t>Ostatní odvody z vybraných činností služeb</t>
  </si>
  <si>
    <t>4131, 4132</t>
  </si>
  <si>
    <t>Převody z vlastních fondů</t>
  </si>
  <si>
    <t>Neinvestiční transfery městu, městským částem</t>
  </si>
  <si>
    <t>8223</t>
  </si>
  <si>
    <t>Neinvestiční přijaté transfery od obcí z jiného okresu</t>
  </si>
  <si>
    <t>Daň z příjmů fyz. osob z kapitálových výnosů</t>
  </si>
  <si>
    <t>Transfery v rámci souhrnného dotačního vztahu</t>
  </si>
  <si>
    <t>Pro srovnatelnost jsou vyloučeny účelové transfery, přijaté z ostatních veřejných rozpočtů během roku</t>
  </si>
  <si>
    <t>Uhrazené splátky dlouhodobých vydaných dluhopisů</t>
  </si>
  <si>
    <t>Zapojení Fondu pro tvorbu rezerv na splácení dluhu</t>
  </si>
  <si>
    <t>Použití finančních prostředků minulých let</t>
  </si>
  <si>
    <t>Dlouhodobé přijaté půjčené prostředky - úvěr EIB</t>
  </si>
  <si>
    <t>SR 2010</t>
  </si>
  <si>
    <t>Oč.s. 2010</t>
  </si>
  <si>
    <t>Splátka půjček od MF, MMR městem - bytové domy</t>
  </si>
  <si>
    <t>Uhrazené splátky krátkodobých přijatých půjčených prostředků</t>
  </si>
  <si>
    <t>Investiční transfery městu, městským částem</t>
  </si>
  <si>
    <t>Příjmy z finančního vypořádání 2009 od MČ a od města</t>
  </si>
  <si>
    <t>Výdaje z finančního vypořádání MČ a města za rok 2009</t>
  </si>
  <si>
    <t>Zapojení/tvorba Fondu bytové výstavby</t>
  </si>
  <si>
    <t>Zapojení Sociálního fondu</t>
  </si>
  <si>
    <t>Zapojení/tvorba Veřejné sbírky Městské policie</t>
  </si>
  <si>
    <t>Zapojení/tvorba Fondu kofinancování evropských projektů</t>
  </si>
  <si>
    <t>Zapojení Fondu rozvoje bydlení</t>
  </si>
  <si>
    <t>Zapojení Fondu rezerv a rozvoje</t>
  </si>
  <si>
    <t>*) Daň z příjmů právnických osob za město z rozpočtové činnosti je v příjmech i ve výdajích ve stejné výši a neovlivňuje saldo příjmů a výdajů</t>
  </si>
  <si>
    <r>
      <t>Daň z příjmů právnických osob za obce - rozpočtová činnost</t>
    </r>
    <r>
      <rPr>
        <vertAlign val="superscript"/>
        <sz val="12"/>
        <rFont val="Times New Roman CE"/>
        <family val="1"/>
      </rPr>
      <t>*)</t>
    </r>
  </si>
  <si>
    <t>Platy</t>
  </si>
  <si>
    <t>Ostatní platby za provedenou práci</t>
  </si>
  <si>
    <t>Rezervy rozpočtu</t>
  </si>
  <si>
    <t>FINANCOVÁNÍ celkem (ř.1 až ř.13)</t>
  </si>
  <si>
    <t>501x</t>
  </si>
  <si>
    <t>502x</t>
  </si>
  <si>
    <t>Ostatní provozní výdaje bez DPPO a transferů na MČ (včetně FV 2009)</t>
  </si>
  <si>
    <t>Daňové příjmy  (ř.7 až ř.13)</t>
  </si>
  <si>
    <t>Nedaňové příjmy (ř.15 až ř.22)</t>
  </si>
  <si>
    <t>Provozní výdaje celkem  (ř.1 až ř.7)</t>
  </si>
  <si>
    <t>Kapitálové výdaje celkem (ř.9 až ř.11)</t>
  </si>
  <si>
    <t>VÝDAJE celkem (ř.8 + ř.12)</t>
  </si>
  <si>
    <t>Oč. skutečnost</t>
  </si>
  <si>
    <t>Kapitálové příjmy (ř.24)</t>
  </si>
  <si>
    <t>Vlastní příjmy  (ř.14 + ř.23 + ř.25)</t>
  </si>
  <si>
    <t>Přijaté transfery celkem (ř.27 až ř.29)</t>
  </si>
  <si>
    <t>PŘÍJMY celkem (ř.26 + ř.30)</t>
  </si>
  <si>
    <t>Schválená bilance zdrojů a výdajů města Brna na rok 2011 (v tis. Kč)</t>
  </si>
  <si>
    <t>SR  2011</t>
  </si>
  <si>
    <t>SR 2011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</si>
</sst>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_)"/>
    <numFmt numFmtId="167" formatCode="#,##0_);\(#,##0\)"/>
    <numFmt numFmtId="168" formatCode="000\ 00"/>
    <numFmt numFmtId="169" formatCode="#,##0.0_);\(#,##0.0\)"/>
    <numFmt numFmtId="170" formatCode="#\ ##,000&quot;Kč&quot;"/>
    <numFmt numFmtId="171" formatCode="#,##0_ ;\-#,##0\ "/>
    <numFmt numFmtId="172" formatCode="#,##0.00_ ;\-#,##0.00\ "/>
    <numFmt numFmtId="173" formatCode="#,##0.0000"/>
    <numFmt numFmtId="174" formatCode="#,##0.00&quot;Kč&quot;"/>
    <numFmt numFmtId="175" formatCode="0.0%"/>
    <numFmt numFmtId="176" formatCode="#,##0_ ;[Red]\-#,##0\ "/>
    <numFmt numFmtId="177" formatCode="#,##0.000"/>
  </numFmts>
  <fonts count="23">
    <font>
      <sz val="10"/>
      <name val="Arial CE"/>
      <family val="0"/>
    </font>
    <font>
      <b/>
      <sz val="12"/>
      <name val="Times New Roman CE"/>
      <family val="1"/>
    </font>
    <font>
      <sz val="12"/>
      <name val="Arial CE"/>
      <family val="0"/>
    </font>
    <font>
      <sz val="12"/>
      <name val="Times New Roman CE"/>
      <family val="1"/>
    </font>
    <font>
      <sz val="12"/>
      <name val="Arial"/>
      <family val="0"/>
    </font>
    <font>
      <sz val="10"/>
      <name val="Arial"/>
      <family val="0"/>
    </font>
    <font>
      <sz val="14"/>
      <name val="Times New Roman CE"/>
      <family val="1"/>
    </font>
    <font>
      <sz val="10"/>
      <name val="Courier"/>
      <family val="0"/>
    </font>
    <font>
      <b/>
      <u val="single"/>
      <sz val="16"/>
      <name val="Times New Roman CE"/>
      <family val="1"/>
    </font>
    <font>
      <b/>
      <sz val="16"/>
      <name val="Times New Roman CE"/>
      <family val="1"/>
    </font>
    <font>
      <b/>
      <sz val="11"/>
      <name val="Times New Roman CE"/>
      <family val="0"/>
    </font>
    <font>
      <b/>
      <u val="single"/>
      <sz val="12"/>
      <name val="Times New Roman CE"/>
      <family val="1"/>
    </font>
    <font>
      <vertAlign val="superscript"/>
      <sz val="12"/>
      <name val="Times New Roman CE"/>
      <family val="1"/>
    </font>
    <font>
      <b/>
      <sz val="18"/>
      <name val="Times New Roman CE"/>
      <family val="1"/>
    </font>
    <font>
      <sz val="18"/>
      <name val="Arial CE"/>
      <family val="0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ahoma"/>
      <family val="2"/>
    </font>
    <font>
      <sz val="10"/>
      <name val="Tahoma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6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28" applyFont="1" applyFill="1">
      <alignment/>
      <protection/>
    </xf>
    <xf numFmtId="0" fontId="1" fillId="0" borderId="0" xfId="28" applyFont="1" applyFill="1" applyAlignment="1">
      <alignment horizontal="centerContinuous"/>
      <protection/>
    </xf>
    <xf numFmtId="0" fontId="2" fillId="0" borderId="0" xfId="28">
      <alignment/>
      <protection/>
    </xf>
    <xf numFmtId="0" fontId="8" fillId="0" borderId="0" xfId="28" applyFont="1" applyFill="1" applyAlignment="1">
      <alignment horizontal="centerContinuous"/>
      <protection/>
    </xf>
    <xf numFmtId="0" fontId="6" fillId="0" borderId="0" xfId="28" applyFont="1" applyFill="1" applyAlignment="1">
      <alignment horizontal="centerContinuous"/>
      <protection/>
    </xf>
    <xf numFmtId="0" fontId="3" fillId="0" borderId="0" xfId="28" applyFont="1" applyFill="1" applyBorder="1" applyAlignment="1">
      <alignment horizontal="centerContinuous"/>
      <protection/>
    </xf>
    <xf numFmtId="0" fontId="9" fillId="0" borderId="0" xfId="28" applyFont="1" applyFill="1" applyBorder="1" applyAlignment="1">
      <alignment horizontal="centerContinuous"/>
      <protection/>
    </xf>
    <xf numFmtId="0" fontId="1" fillId="0" borderId="0" xfId="28" applyFont="1" applyFill="1" applyBorder="1">
      <alignment/>
      <protection/>
    </xf>
    <xf numFmtId="0" fontId="3" fillId="0" borderId="0" xfId="28" applyFont="1" applyFill="1" applyBorder="1">
      <alignment/>
      <protection/>
    </xf>
    <xf numFmtId="0" fontId="3" fillId="0" borderId="1" xfId="28" applyFont="1" applyFill="1" applyBorder="1" applyAlignment="1">
      <alignment horizontal="center"/>
      <protection/>
    </xf>
    <xf numFmtId="0" fontId="3" fillId="0" borderId="2" xfId="28" applyFont="1" applyFill="1" applyBorder="1">
      <alignment/>
      <protection/>
    </xf>
    <xf numFmtId="0" fontId="3" fillId="0" borderId="3" xfId="28" applyFont="1" applyFill="1" applyBorder="1" applyAlignment="1">
      <alignment horizontal="center"/>
      <protection/>
    </xf>
    <xf numFmtId="0" fontId="1" fillId="0" borderId="4" xfId="28" applyFont="1" applyFill="1" applyBorder="1" applyAlignment="1">
      <alignment horizontal="center"/>
      <protection/>
    </xf>
    <xf numFmtId="0" fontId="3" fillId="0" borderId="4" xfId="28" applyFont="1" applyFill="1" applyBorder="1" applyAlignment="1">
      <alignment horizontal="centerContinuous"/>
      <protection/>
    </xf>
    <xf numFmtId="0" fontId="3" fillId="0" borderId="4" xfId="28" applyFont="1" applyFill="1" applyBorder="1">
      <alignment/>
      <protection/>
    </xf>
    <xf numFmtId="1" fontId="3" fillId="0" borderId="5" xfId="28" applyNumberFormat="1" applyFont="1" applyFill="1" applyBorder="1" applyAlignment="1">
      <alignment horizontal="center"/>
      <protection/>
    </xf>
    <xf numFmtId="0" fontId="1" fillId="0" borderId="6" xfId="28" applyFont="1" applyFill="1" applyBorder="1" applyAlignment="1">
      <alignment horizontal="center"/>
      <protection/>
    </xf>
    <xf numFmtId="1" fontId="3" fillId="0" borderId="7" xfId="28" applyNumberFormat="1" applyFont="1" applyFill="1" applyBorder="1" applyProtection="1">
      <alignment/>
      <protection/>
    </xf>
    <xf numFmtId="165" fontId="3" fillId="0" borderId="8" xfId="28" applyNumberFormat="1" applyFont="1" applyFill="1" applyBorder="1" applyAlignment="1" applyProtection="1">
      <alignment horizontal="right"/>
      <protection/>
    </xf>
    <xf numFmtId="3" fontId="3" fillId="0" borderId="8" xfId="28" applyNumberFormat="1" applyFont="1" applyFill="1" applyBorder="1" applyAlignment="1" applyProtection="1">
      <alignment horizontal="right"/>
      <protection/>
    </xf>
    <xf numFmtId="3" fontId="3" fillId="0" borderId="8" xfId="28" applyNumberFormat="1" applyFont="1" applyFill="1" applyBorder="1">
      <alignment/>
      <protection/>
    </xf>
    <xf numFmtId="1" fontId="3" fillId="0" borderId="3" xfId="28" applyNumberFormat="1" applyFont="1" applyFill="1" applyBorder="1" applyProtection="1">
      <alignment/>
      <protection/>
    </xf>
    <xf numFmtId="165" fontId="3" fillId="0" borderId="4" xfId="28" applyNumberFormat="1" applyFont="1" applyFill="1" applyBorder="1" applyAlignment="1" applyProtection="1">
      <alignment horizontal="right"/>
      <protection/>
    </xf>
    <xf numFmtId="3" fontId="3" fillId="0" borderId="4" xfId="28" applyNumberFormat="1" applyFont="1" applyFill="1" applyBorder="1" applyAlignment="1" applyProtection="1">
      <alignment horizontal="right"/>
      <protection/>
    </xf>
    <xf numFmtId="3" fontId="3" fillId="0" borderId="4" xfId="28" applyNumberFormat="1" applyFont="1" applyFill="1" applyBorder="1">
      <alignment/>
      <protection/>
    </xf>
    <xf numFmtId="165" fontId="1" fillId="0" borderId="4" xfId="28" applyNumberFormat="1" applyFont="1" applyFill="1" applyBorder="1" applyAlignment="1" applyProtection="1">
      <alignment horizontal="right"/>
      <protection/>
    </xf>
    <xf numFmtId="3" fontId="1" fillId="0" borderId="4" xfId="28" applyNumberFormat="1" applyFont="1" applyFill="1" applyBorder="1" applyAlignment="1" applyProtection="1">
      <alignment horizontal="right"/>
      <protection/>
    </xf>
    <xf numFmtId="3" fontId="1" fillId="0" borderId="4" xfId="28" applyNumberFormat="1" applyFont="1" applyFill="1" applyBorder="1">
      <alignment/>
      <protection/>
    </xf>
    <xf numFmtId="1" fontId="3" fillId="0" borderId="3" xfId="28" applyNumberFormat="1" applyFont="1" applyFill="1" applyBorder="1" applyAlignment="1">
      <alignment horizontal="right"/>
      <protection/>
    </xf>
    <xf numFmtId="3" fontId="3" fillId="0" borderId="2" xfId="28" applyNumberFormat="1" applyFont="1" applyFill="1" applyBorder="1" applyAlignment="1">
      <alignment horizontal="right"/>
      <protection/>
    </xf>
    <xf numFmtId="3" fontId="3" fillId="0" borderId="4" xfId="28" applyNumberFormat="1" applyFont="1" applyFill="1" applyBorder="1" applyAlignment="1">
      <alignment horizontal="right"/>
      <protection/>
    </xf>
    <xf numFmtId="1" fontId="3" fillId="0" borderId="9" xfId="28" applyNumberFormat="1" applyFont="1" applyFill="1" applyBorder="1" applyAlignment="1" applyProtection="1">
      <alignment horizontal="right"/>
      <protection/>
    </xf>
    <xf numFmtId="165" fontId="3" fillId="0" borderId="10" xfId="28" applyNumberFormat="1" applyFont="1" applyFill="1" applyBorder="1" applyAlignment="1" applyProtection="1">
      <alignment horizontal="right"/>
      <protection/>
    </xf>
    <xf numFmtId="3" fontId="3" fillId="0" borderId="10" xfId="28" applyNumberFormat="1" applyFont="1" applyFill="1" applyBorder="1" applyAlignment="1" applyProtection="1">
      <alignment horizontal="right"/>
      <protection/>
    </xf>
    <xf numFmtId="3" fontId="3" fillId="0" borderId="10" xfId="28" applyNumberFormat="1" applyFont="1" applyFill="1" applyBorder="1">
      <alignment/>
      <protection/>
    </xf>
    <xf numFmtId="1" fontId="3" fillId="0" borderId="11" xfId="28" applyNumberFormat="1" applyFont="1" applyFill="1" applyBorder="1" applyAlignment="1" applyProtection="1">
      <alignment horizontal="right"/>
      <protection/>
    </xf>
    <xf numFmtId="165" fontId="1" fillId="0" borderId="12" xfId="28" applyNumberFormat="1" applyFont="1" applyFill="1" applyBorder="1" applyAlignment="1" applyProtection="1">
      <alignment horizontal="right"/>
      <protection/>
    </xf>
    <xf numFmtId="3" fontId="1" fillId="0" borderId="12" xfId="28" applyNumberFormat="1" applyFont="1" applyFill="1" applyBorder="1" applyAlignment="1" applyProtection="1">
      <alignment horizontal="right"/>
      <protection/>
    </xf>
    <xf numFmtId="3" fontId="1" fillId="0" borderId="12" xfId="28" applyNumberFormat="1" applyFont="1" applyFill="1" applyBorder="1">
      <alignment/>
      <protection/>
    </xf>
    <xf numFmtId="1" fontId="3" fillId="0" borderId="7" xfId="28" applyNumberFormat="1" applyFont="1" applyFill="1" applyBorder="1" applyAlignment="1" applyProtection="1">
      <alignment horizontal="right"/>
      <protection/>
    </xf>
    <xf numFmtId="1" fontId="3" fillId="0" borderId="3" xfId="28" applyNumberFormat="1" applyFont="1" applyFill="1" applyBorder="1" applyAlignment="1" applyProtection="1">
      <alignment horizontal="right"/>
      <protection/>
    </xf>
    <xf numFmtId="3" fontId="3" fillId="0" borderId="13" xfId="28" applyNumberFormat="1" applyFont="1" applyFill="1" applyBorder="1" applyAlignment="1">
      <alignment horizontal="right"/>
      <protection/>
    </xf>
    <xf numFmtId="3" fontId="3" fillId="0" borderId="8" xfId="28" applyNumberFormat="1" applyFont="1" applyFill="1" applyBorder="1" applyAlignment="1">
      <alignment horizontal="right"/>
      <protection/>
    </xf>
    <xf numFmtId="1" fontId="3" fillId="0" borderId="11" xfId="28" applyNumberFormat="1" applyFont="1" applyFill="1" applyBorder="1" applyProtection="1">
      <alignment/>
      <protection/>
    </xf>
    <xf numFmtId="1" fontId="3" fillId="0" borderId="14" xfId="28" applyNumberFormat="1" applyFont="1" applyFill="1" applyBorder="1" applyProtection="1">
      <alignment/>
      <protection/>
    </xf>
    <xf numFmtId="165" fontId="3" fillId="0" borderId="15" xfId="28" applyNumberFormat="1" applyFont="1" applyFill="1" applyBorder="1" applyAlignment="1" applyProtection="1">
      <alignment horizontal="right"/>
      <protection/>
    </xf>
    <xf numFmtId="3" fontId="3" fillId="0" borderId="15" xfId="28" applyNumberFormat="1" applyFont="1" applyFill="1" applyBorder="1" applyAlignment="1" applyProtection="1">
      <alignment horizontal="right"/>
      <protection/>
    </xf>
    <xf numFmtId="3" fontId="3" fillId="0" borderId="15" xfId="28" applyNumberFormat="1" applyFont="1" applyFill="1" applyBorder="1">
      <alignment/>
      <protection/>
    </xf>
    <xf numFmtId="0" fontId="3" fillId="0" borderId="0" xfId="28" applyFont="1" applyFill="1" applyBorder="1" applyAlignment="1">
      <alignment horizontal="left"/>
      <protection/>
    </xf>
    <xf numFmtId="3" fontId="3" fillId="0" borderId="10" xfId="30" applyNumberFormat="1" applyFont="1" applyFill="1" applyBorder="1" applyProtection="1">
      <alignment/>
      <protection/>
    </xf>
    <xf numFmtId="3" fontId="3" fillId="0" borderId="9" xfId="30" applyNumberFormat="1" applyFont="1" applyFill="1" applyBorder="1" applyProtection="1">
      <alignment/>
      <protection/>
    </xf>
    <xf numFmtId="3" fontId="3" fillId="0" borderId="4" xfId="30" applyNumberFormat="1" applyFont="1" applyFill="1" applyBorder="1" applyProtection="1">
      <alignment/>
      <protection/>
    </xf>
    <xf numFmtId="3" fontId="3" fillId="0" borderId="3" xfId="30" applyNumberFormat="1" applyFont="1" applyFill="1" applyBorder="1" applyProtection="1">
      <alignment/>
      <protection/>
    </xf>
    <xf numFmtId="3" fontId="1" fillId="0" borderId="6" xfId="30" applyNumberFormat="1" applyFont="1" applyFill="1" applyBorder="1" applyProtection="1">
      <alignment/>
      <protection/>
    </xf>
    <xf numFmtId="3" fontId="1" fillId="0" borderId="5" xfId="30" applyNumberFormat="1" applyFont="1" applyFill="1" applyBorder="1" applyProtection="1">
      <alignment/>
      <protection/>
    </xf>
    <xf numFmtId="1" fontId="3" fillId="0" borderId="16" xfId="30" applyNumberFormat="1" applyFont="1" applyFill="1" applyBorder="1" applyAlignment="1" applyProtection="1">
      <alignment horizontal="right"/>
      <protection/>
    </xf>
    <xf numFmtId="169" fontId="3" fillId="0" borderId="17" xfId="30" applyNumberFormat="1" applyFont="1" applyFill="1" applyBorder="1" applyAlignment="1" applyProtection="1">
      <alignment horizontal="left"/>
      <protection/>
    </xf>
    <xf numFmtId="3" fontId="3" fillId="0" borderId="1" xfId="30" applyNumberFormat="1" applyFont="1" applyFill="1" applyBorder="1" applyProtection="1">
      <alignment/>
      <protection/>
    </xf>
    <xf numFmtId="0" fontId="3" fillId="0" borderId="0" xfId="30" applyFont="1" applyFill="1">
      <alignment/>
      <protection/>
    </xf>
    <xf numFmtId="0" fontId="3" fillId="0" borderId="0" xfId="30" applyFont="1" applyFill="1" applyAlignment="1">
      <alignment horizontal="left"/>
      <protection/>
    </xf>
    <xf numFmtId="3" fontId="3" fillId="0" borderId="0" xfId="30" applyNumberFormat="1" applyFont="1" applyFill="1">
      <alignment/>
      <protection/>
    </xf>
    <xf numFmtId="0" fontId="1" fillId="0" borderId="0" xfId="30" applyFont="1" applyFill="1">
      <alignment/>
      <protection/>
    </xf>
    <xf numFmtId="0" fontId="1" fillId="0" borderId="0" xfId="28" applyFont="1" applyFill="1">
      <alignment/>
      <protection/>
    </xf>
    <xf numFmtId="0" fontId="3" fillId="0" borderId="0" xfId="28" applyFont="1" applyFill="1" applyAlignment="1">
      <alignment horizontal="left"/>
      <protection/>
    </xf>
    <xf numFmtId="0" fontId="3" fillId="0" borderId="0" xfId="27" applyFont="1" applyFill="1">
      <alignment/>
      <protection/>
    </xf>
    <xf numFmtId="0" fontId="3" fillId="0" borderId="0" xfId="27" applyFont="1" applyFill="1" applyBorder="1">
      <alignment/>
      <protection/>
    </xf>
    <xf numFmtId="0" fontId="3" fillId="0" borderId="0" xfId="27" applyFont="1" applyFill="1" applyBorder="1" applyAlignment="1">
      <alignment horizontal="left"/>
      <protection/>
    </xf>
    <xf numFmtId="3" fontId="1" fillId="0" borderId="0" xfId="27" applyNumberFormat="1" applyFont="1" applyFill="1" applyBorder="1">
      <alignment/>
      <protection/>
    </xf>
    <xf numFmtId="1" fontId="3" fillId="0" borderId="18" xfId="27" applyNumberFormat="1" applyFont="1" applyFill="1" applyBorder="1" applyProtection="1">
      <alignment/>
      <protection/>
    </xf>
    <xf numFmtId="1" fontId="3" fillId="0" borderId="19" xfId="27" applyNumberFormat="1" applyFont="1" applyFill="1" applyBorder="1" applyProtection="1">
      <alignment/>
      <protection/>
    </xf>
    <xf numFmtId="1" fontId="3" fillId="0" borderId="20" xfId="27" applyNumberFormat="1" applyFont="1" applyFill="1" applyBorder="1" applyProtection="1">
      <alignment/>
      <protection/>
    </xf>
    <xf numFmtId="167" fontId="3" fillId="0" borderId="21" xfId="27" applyNumberFormat="1" applyFont="1" applyFill="1" applyBorder="1" applyAlignment="1" applyProtection="1">
      <alignment horizontal="left"/>
      <protection/>
    </xf>
    <xf numFmtId="169" fontId="3" fillId="0" borderId="22" xfId="27" applyNumberFormat="1" applyFont="1" applyFill="1" applyBorder="1" applyAlignment="1" applyProtection="1">
      <alignment horizontal="left"/>
      <protection/>
    </xf>
    <xf numFmtId="167" fontId="3" fillId="0" borderId="22" xfId="27" applyNumberFormat="1" applyFont="1" applyFill="1" applyBorder="1" applyAlignment="1" applyProtection="1">
      <alignment horizontal="left"/>
      <protection/>
    </xf>
    <xf numFmtId="3" fontId="1" fillId="0" borderId="6" xfId="28" applyNumberFormat="1" applyFont="1" applyFill="1" applyBorder="1">
      <alignment/>
      <protection/>
    </xf>
    <xf numFmtId="3" fontId="3" fillId="0" borderId="10" xfId="26" applyNumberFormat="1" applyFont="1" applyFill="1" applyBorder="1" applyAlignment="1" applyProtection="1">
      <alignment horizontal="right"/>
      <protection/>
    </xf>
    <xf numFmtId="3" fontId="3" fillId="0" borderId="4" xfId="26" applyNumberFormat="1" applyFont="1" applyFill="1" applyBorder="1" applyAlignment="1" applyProtection="1">
      <alignment horizontal="right"/>
      <protection/>
    </xf>
    <xf numFmtId="3" fontId="3" fillId="0" borderId="4" xfId="26" applyNumberFormat="1" applyFont="1" applyFill="1" applyBorder="1" applyAlignment="1">
      <alignment horizontal="right"/>
      <protection/>
    </xf>
    <xf numFmtId="3" fontId="3" fillId="0" borderId="9" xfId="26" applyNumberFormat="1" applyFont="1" applyFill="1" applyBorder="1" applyAlignment="1" applyProtection="1">
      <alignment horizontal="right"/>
      <protection/>
    </xf>
    <xf numFmtId="3" fontId="3" fillId="0" borderId="3" xfId="26" applyNumberFormat="1" applyFont="1" applyFill="1" applyBorder="1" applyAlignment="1" applyProtection="1">
      <alignment horizontal="right"/>
      <protection/>
    </xf>
    <xf numFmtId="3" fontId="3" fillId="0" borderId="3" xfId="26" applyNumberFormat="1" applyFont="1" applyFill="1" applyBorder="1" applyAlignment="1">
      <alignment horizontal="right"/>
      <protection/>
    </xf>
    <xf numFmtId="165" fontId="3" fillId="0" borderId="23" xfId="28" applyNumberFormat="1" applyFont="1" applyFill="1" applyBorder="1" applyAlignment="1" applyProtection="1">
      <alignment horizontal="right"/>
      <protection/>
    </xf>
    <xf numFmtId="3" fontId="1" fillId="0" borderId="6" xfId="28" applyNumberFormat="1" applyFont="1" applyFill="1" applyBorder="1" applyAlignment="1">
      <alignment horizontal="right"/>
      <protection/>
    </xf>
    <xf numFmtId="169" fontId="3" fillId="0" borderId="21" xfId="27" applyNumberFormat="1" applyFont="1" applyFill="1" applyBorder="1" applyAlignment="1" applyProtection="1">
      <alignment horizontal="left"/>
      <protection/>
    </xf>
    <xf numFmtId="0" fontId="10" fillId="0" borderId="21" xfId="28" applyFont="1" applyFill="1" applyBorder="1" applyAlignment="1">
      <alignment horizontal="center"/>
      <protection/>
    </xf>
    <xf numFmtId="0" fontId="3" fillId="0" borderId="24" xfId="28" applyFont="1" applyFill="1" applyBorder="1" applyAlignment="1">
      <alignment horizontal="left"/>
      <protection/>
    </xf>
    <xf numFmtId="169" fontId="3" fillId="0" borderId="25" xfId="30" applyNumberFormat="1" applyFont="1" applyFill="1" applyBorder="1" applyAlignment="1" applyProtection="1">
      <alignment horizontal="left"/>
      <protection/>
    </xf>
    <xf numFmtId="1" fontId="3" fillId="0" borderId="18" xfId="30" applyNumberFormat="1" applyFont="1" applyFill="1" applyBorder="1" applyAlignment="1" applyProtection="1">
      <alignment horizontal="right"/>
      <protection/>
    </xf>
    <xf numFmtId="169" fontId="3" fillId="0" borderId="26" xfId="30" applyNumberFormat="1" applyFont="1" applyFill="1" applyBorder="1" applyAlignment="1" applyProtection="1">
      <alignment horizontal="left"/>
      <protection/>
    </xf>
    <xf numFmtId="3" fontId="3" fillId="0" borderId="8" xfId="30" applyNumberFormat="1" applyFont="1" applyFill="1" applyBorder="1" applyProtection="1">
      <alignment/>
      <protection/>
    </xf>
    <xf numFmtId="0" fontId="2" fillId="0" borderId="0" xfId="28" applyFont="1" applyFill="1" applyAlignment="1">
      <alignment horizontal="centerContinuous"/>
      <protection/>
    </xf>
    <xf numFmtId="0" fontId="0" fillId="0" borderId="0" xfId="28" applyFont="1" applyFill="1" applyAlignment="1">
      <alignment horizontal="centerContinuous"/>
      <protection/>
    </xf>
    <xf numFmtId="0" fontId="2" fillId="0" borderId="0" xfId="28" applyFill="1">
      <alignment/>
      <protection/>
    </xf>
    <xf numFmtId="0" fontId="2" fillId="0" borderId="0" xfId="28" applyFill="1" applyBorder="1">
      <alignment/>
      <protection/>
    </xf>
    <xf numFmtId="2" fontId="1" fillId="0" borderId="0" xfId="27" applyNumberFormat="1" applyFont="1" applyFill="1" applyBorder="1">
      <alignment/>
      <protection/>
    </xf>
    <xf numFmtId="3" fontId="2" fillId="0" borderId="0" xfId="28" applyNumberFormat="1" applyFill="1">
      <alignment/>
      <protection/>
    </xf>
    <xf numFmtId="167" fontId="1" fillId="0" borderId="24" xfId="27" applyNumberFormat="1" applyFont="1" applyFill="1" applyBorder="1" applyAlignment="1" applyProtection="1">
      <alignment horizontal="left"/>
      <protection/>
    </xf>
    <xf numFmtId="169" fontId="1" fillId="0" borderId="24" xfId="27" applyNumberFormat="1" applyFont="1" applyFill="1" applyBorder="1" applyAlignment="1" applyProtection="1">
      <alignment horizontal="left"/>
      <protection/>
    </xf>
    <xf numFmtId="3" fontId="1" fillId="0" borderId="27" xfId="28" applyNumberFormat="1" applyFont="1" applyFill="1" applyBorder="1" applyAlignment="1">
      <alignment horizontal="right"/>
      <protection/>
    </xf>
    <xf numFmtId="165" fontId="1" fillId="0" borderId="6" xfId="28" applyNumberFormat="1" applyFont="1" applyFill="1" applyBorder="1" applyAlignment="1" applyProtection="1">
      <alignment horizontal="right"/>
      <protection/>
    </xf>
    <xf numFmtId="165" fontId="3" fillId="0" borderId="28" xfId="30" applyNumberFormat="1" applyFont="1" applyFill="1" applyBorder="1">
      <alignment/>
      <protection/>
    </xf>
    <xf numFmtId="165" fontId="3" fillId="0" borderId="23" xfId="30" applyNumberFormat="1" applyFont="1" applyFill="1" applyBorder="1">
      <alignment/>
      <protection/>
    </xf>
    <xf numFmtId="165" fontId="1" fillId="0" borderId="29" xfId="30" applyNumberFormat="1" applyFont="1" applyFill="1" applyBorder="1">
      <alignment/>
      <protection/>
    </xf>
    <xf numFmtId="165" fontId="3" fillId="0" borderId="30" xfId="30" applyNumberFormat="1" applyFont="1" applyFill="1" applyBorder="1">
      <alignment/>
      <protection/>
    </xf>
    <xf numFmtId="169" fontId="3" fillId="0" borderId="21" xfId="27" applyNumberFormat="1" applyFont="1" applyFill="1" applyBorder="1" applyAlignment="1" applyProtection="1">
      <alignment horizontal="left" shrinkToFit="1"/>
      <protection/>
    </xf>
    <xf numFmtId="1" fontId="3" fillId="0" borderId="31" xfId="27" applyNumberFormat="1" applyFont="1" applyFill="1" applyBorder="1" applyAlignment="1" applyProtection="1">
      <alignment horizontal="right"/>
      <protection/>
    </xf>
    <xf numFmtId="169" fontId="1" fillId="0" borderId="32" xfId="27" applyNumberFormat="1" applyFont="1" applyFill="1" applyBorder="1" applyAlignment="1" applyProtection="1">
      <alignment horizontal="left"/>
      <protection/>
    </xf>
    <xf numFmtId="3" fontId="1" fillId="0" borderId="33" xfId="28" applyNumberFormat="1" applyFont="1" applyFill="1" applyBorder="1" applyAlignment="1" applyProtection="1">
      <alignment horizontal="right"/>
      <protection/>
    </xf>
    <xf numFmtId="1" fontId="3" fillId="0" borderId="18" xfId="27" applyNumberFormat="1" applyFont="1" applyFill="1" applyBorder="1" applyAlignment="1" applyProtection="1">
      <alignment horizontal="right"/>
      <protection/>
    </xf>
    <xf numFmtId="165" fontId="1" fillId="0" borderId="0" xfId="28" applyNumberFormat="1" applyFont="1" applyFill="1" applyBorder="1" applyAlignment="1" applyProtection="1">
      <alignment horizontal="right"/>
      <protection/>
    </xf>
    <xf numFmtId="1" fontId="3" fillId="0" borderId="0" xfId="27" applyNumberFormat="1" applyFont="1" applyFill="1" applyBorder="1" applyProtection="1">
      <alignment/>
      <protection/>
    </xf>
    <xf numFmtId="1" fontId="3" fillId="0" borderId="14" xfId="28" applyNumberFormat="1" applyFont="1" applyFill="1" applyBorder="1" applyAlignment="1">
      <alignment horizontal="right"/>
      <protection/>
    </xf>
    <xf numFmtId="1" fontId="3" fillId="0" borderId="11" xfId="28" applyNumberFormat="1" applyFont="1" applyFill="1" applyBorder="1" applyAlignment="1">
      <alignment horizontal="right"/>
      <protection/>
    </xf>
    <xf numFmtId="1" fontId="3" fillId="0" borderId="34" xfId="30" applyNumberFormat="1" applyFont="1" applyFill="1" applyBorder="1" applyAlignment="1" applyProtection="1">
      <alignment horizontal="right"/>
      <protection/>
    </xf>
    <xf numFmtId="1" fontId="3" fillId="0" borderId="20" xfId="27" applyNumberFormat="1" applyFont="1" applyFill="1" applyBorder="1" applyAlignment="1" applyProtection="1">
      <alignment horizontal="right"/>
      <protection/>
    </xf>
    <xf numFmtId="1" fontId="3" fillId="0" borderId="19" xfId="27" applyNumberFormat="1" applyFont="1" applyFill="1" applyBorder="1" applyAlignment="1" applyProtection="1">
      <alignment horizontal="right"/>
      <protection/>
    </xf>
    <xf numFmtId="3" fontId="3" fillId="0" borderId="15" xfId="28" applyNumberFormat="1" applyFont="1" applyFill="1" applyBorder="1" applyAlignment="1">
      <alignment horizontal="right"/>
      <protection/>
    </xf>
    <xf numFmtId="3" fontId="3" fillId="0" borderId="8" xfId="26" applyNumberFormat="1" applyFont="1" applyFill="1" applyBorder="1" applyAlignment="1" applyProtection="1">
      <alignment horizontal="right"/>
      <protection/>
    </xf>
    <xf numFmtId="3" fontId="3" fillId="0" borderId="7" xfId="26" applyNumberFormat="1" applyFont="1" applyFill="1" applyBorder="1" applyAlignment="1" applyProtection="1">
      <alignment horizontal="right"/>
      <protection/>
    </xf>
    <xf numFmtId="0" fontId="1" fillId="0" borderId="35" xfId="28" applyFont="1" applyFill="1" applyBorder="1" applyAlignment="1">
      <alignment horizontal="center"/>
      <protection/>
    </xf>
    <xf numFmtId="0" fontId="11" fillId="0" borderId="10" xfId="28" applyFont="1" applyFill="1" applyBorder="1" applyAlignment="1">
      <alignment horizontal="center"/>
      <protection/>
    </xf>
    <xf numFmtId="0" fontId="1" fillId="0" borderId="2" xfId="28" applyFont="1" applyFill="1" applyBorder="1" applyAlignment="1">
      <alignment horizontal="center"/>
      <protection/>
    </xf>
    <xf numFmtId="0" fontId="1" fillId="0" borderId="27" xfId="28" applyFont="1" applyFill="1" applyBorder="1" applyAlignment="1">
      <alignment horizontal="center"/>
      <protection/>
    </xf>
    <xf numFmtId="0" fontId="3" fillId="0" borderId="21" xfId="28" applyFont="1" applyFill="1" applyBorder="1" applyAlignment="1">
      <alignment horizontal="left"/>
      <protection/>
    </xf>
    <xf numFmtId="169" fontId="1" fillId="0" borderId="0" xfId="27" applyNumberFormat="1" applyFont="1" applyFill="1" applyBorder="1" applyAlignment="1" applyProtection="1">
      <alignment horizontal="left"/>
      <protection/>
    </xf>
    <xf numFmtId="3" fontId="3" fillId="0" borderId="0" xfId="28" applyNumberFormat="1" applyFont="1" applyFill="1" applyBorder="1">
      <alignment/>
      <protection/>
    </xf>
    <xf numFmtId="1" fontId="3" fillId="0" borderId="9" xfId="28" applyNumberFormat="1" applyFont="1" applyFill="1" applyBorder="1" applyAlignment="1" applyProtection="1">
      <alignment horizontal="right" shrinkToFit="1"/>
      <protection/>
    </xf>
    <xf numFmtId="49" fontId="3" fillId="0" borderId="18" xfId="27" applyNumberFormat="1" applyFont="1" applyFill="1" applyBorder="1" applyAlignment="1" applyProtection="1">
      <alignment horizontal="right"/>
      <protection/>
    </xf>
    <xf numFmtId="3" fontId="3" fillId="0" borderId="0" xfId="28" applyNumberFormat="1" applyFont="1" applyFill="1" applyBorder="1" applyAlignment="1">
      <alignment horizontal="right"/>
      <protection/>
    </xf>
    <xf numFmtId="0" fontId="15" fillId="0" borderId="0" xfId="26" applyFont="1" applyFill="1">
      <alignment/>
      <protection/>
    </xf>
    <xf numFmtId="3" fontId="1" fillId="0" borderId="0" xfId="28" applyNumberFormat="1" applyFont="1" applyFill="1">
      <alignment/>
      <protection/>
    </xf>
    <xf numFmtId="165" fontId="1" fillId="0" borderId="12" xfId="30" applyNumberFormat="1" applyFont="1" applyFill="1" applyBorder="1">
      <alignment/>
      <protection/>
    </xf>
    <xf numFmtId="3" fontId="0" fillId="0" borderId="0" xfId="28" applyNumberFormat="1" applyFont="1" applyFill="1">
      <alignment/>
      <protection/>
    </xf>
    <xf numFmtId="1" fontId="3" fillId="0" borderId="36" xfId="27" applyNumberFormat="1" applyFont="1" applyFill="1" applyBorder="1" applyAlignment="1" applyProtection="1">
      <alignment horizontal="right"/>
      <protection/>
    </xf>
    <xf numFmtId="167" fontId="3" fillId="0" borderId="37" xfId="27" applyNumberFormat="1" applyFont="1" applyFill="1" applyBorder="1" applyAlignment="1" applyProtection="1">
      <alignment horizontal="left" shrinkToFit="1"/>
      <protection/>
    </xf>
    <xf numFmtId="3" fontId="3" fillId="0" borderId="4" xfId="27" applyNumberFormat="1" applyFont="1" applyFill="1" applyBorder="1">
      <alignment/>
      <protection/>
    </xf>
    <xf numFmtId="3" fontId="2" fillId="0" borderId="0" xfId="28" applyNumberFormat="1" applyFill="1" applyBorder="1">
      <alignment/>
      <protection/>
    </xf>
    <xf numFmtId="1" fontId="3" fillId="0" borderId="36" xfId="30" applyNumberFormat="1" applyFont="1" applyFill="1" applyBorder="1" applyAlignment="1" applyProtection="1">
      <alignment horizontal="right"/>
      <protection/>
    </xf>
    <xf numFmtId="169" fontId="3" fillId="0" borderId="38" xfId="30" applyNumberFormat="1" applyFont="1" applyFill="1" applyBorder="1" applyAlignment="1" applyProtection="1">
      <alignment horizontal="left"/>
      <protection/>
    </xf>
    <xf numFmtId="1" fontId="3" fillId="0" borderId="39" xfId="30" applyNumberFormat="1" applyFont="1" applyFill="1" applyBorder="1" applyAlignment="1" applyProtection="1">
      <alignment horizontal="right"/>
      <protection/>
    </xf>
    <xf numFmtId="169" fontId="1" fillId="0" borderId="40" xfId="30" applyNumberFormat="1" applyFont="1" applyFill="1" applyBorder="1" applyAlignment="1" applyProtection="1">
      <alignment horizontal="left"/>
      <protection/>
    </xf>
    <xf numFmtId="3" fontId="1" fillId="0" borderId="12" xfId="30" applyNumberFormat="1" applyFont="1" applyFill="1" applyBorder="1" applyProtection="1">
      <alignment/>
      <protection/>
    </xf>
    <xf numFmtId="165" fontId="1" fillId="0" borderId="41" xfId="30" applyNumberFormat="1" applyFont="1" applyFill="1" applyBorder="1">
      <alignment/>
      <protection/>
    </xf>
    <xf numFmtId="169" fontId="1" fillId="0" borderId="32" xfId="30" applyNumberFormat="1" applyFont="1" applyFill="1" applyBorder="1" applyAlignment="1" applyProtection="1">
      <alignment horizontal="left"/>
      <protection/>
    </xf>
    <xf numFmtId="3" fontId="1" fillId="0" borderId="11" xfId="30" applyNumberFormat="1" applyFont="1" applyFill="1" applyBorder="1" applyProtection="1">
      <alignment/>
      <protection/>
    </xf>
    <xf numFmtId="0" fontId="15" fillId="0" borderId="0" xfId="28" applyFont="1" applyFill="1" applyBorder="1">
      <alignment/>
      <protection/>
    </xf>
    <xf numFmtId="0" fontId="3" fillId="0" borderId="42" xfId="28" applyFont="1" applyFill="1" applyBorder="1" applyAlignment="1">
      <alignment horizontal="left"/>
      <protection/>
    </xf>
    <xf numFmtId="167" fontId="3" fillId="0" borderId="21" xfId="28" applyNumberFormat="1" applyFont="1" applyFill="1" applyBorder="1" applyAlignment="1" applyProtection="1">
      <alignment horizontal="left"/>
      <protection/>
    </xf>
    <xf numFmtId="169" fontId="3" fillId="0" borderId="21" xfId="28" applyNumberFormat="1" applyFont="1" applyFill="1" applyBorder="1" applyAlignment="1" applyProtection="1">
      <alignment horizontal="left"/>
      <protection/>
    </xf>
    <xf numFmtId="169" fontId="3" fillId="0" borderId="37" xfId="28" applyNumberFormat="1" applyFont="1" applyFill="1" applyBorder="1" applyAlignment="1" applyProtection="1">
      <alignment horizontal="left"/>
      <protection/>
    </xf>
    <xf numFmtId="169" fontId="3" fillId="0" borderId="22" xfId="28" applyNumberFormat="1" applyFont="1" applyFill="1" applyBorder="1" applyAlignment="1" applyProtection="1">
      <alignment horizontal="left"/>
      <protection/>
    </xf>
    <xf numFmtId="169" fontId="1" fillId="0" borderId="32" xfId="28" applyNumberFormat="1" applyFont="1" applyFill="1" applyBorder="1" applyAlignment="1" applyProtection="1">
      <alignment horizontal="left"/>
      <protection/>
    </xf>
    <xf numFmtId="0" fontId="3" fillId="0" borderId="25" xfId="28" applyFont="1" applyFill="1" applyBorder="1" applyAlignment="1">
      <alignment horizontal="left"/>
      <protection/>
    </xf>
    <xf numFmtId="169" fontId="3" fillId="0" borderId="25" xfId="28" applyNumberFormat="1" applyFont="1" applyFill="1" applyBorder="1" applyAlignment="1" applyProtection="1">
      <alignment horizontal="left"/>
      <protection/>
    </xf>
    <xf numFmtId="169" fontId="1" fillId="0" borderId="24" xfId="30" applyNumberFormat="1" applyFont="1" applyFill="1" applyBorder="1" applyAlignment="1" applyProtection="1">
      <alignment horizontal="left"/>
      <protection/>
    </xf>
    <xf numFmtId="0" fontId="1" fillId="0" borderId="21" xfId="28" applyFont="1" applyFill="1" applyBorder="1" applyAlignment="1">
      <alignment horizontal="center"/>
      <protection/>
    </xf>
    <xf numFmtId="0" fontId="3" fillId="0" borderId="43" xfId="28" applyFont="1" applyFill="1" applyBorder="1" applyAlignment="1">
      <alignment horizontal="center"/>
      <protection/>
    </xf>
    <xf numFmtId="0" fontId="11" fillId="0" borderId="44" xfId="28" applyFont="1" applyFill="1" applyBorder="1" applyAlignment="1">
      <alignment horizontal="center"/>
      <protection/>
    </xf>
    <xf numFmtId="0" fontId="1" fillId="0" borderId="45" xfId="28" applyFont="1" applyFill="1" applyBorder="1" applyAlignment="1">
      <alignment horizontal="center"/>
      <protection/>
    </xf>
    <xf numFmtId="3" fontId="3" fillId="0" borderId="2" xfId="28" applyNumberFormat="1" applyFont="1" applyFill="1" applyBorder="1">
      <alignment/>
      <protection/>
    </xf>
    <xf numFmtId="3" fontId="3" fillId="0" borderId="46" xfId="28" applyNumberFormat="1" applyFont="1" applyFill="1" applyBorder="1">
      <alignment/>
      <protection/>
    </xf>
    <xf numFmtId="3" fontId="3" fillId="0" borderId="47" xfId="28" applyNumberFormat="1" applyFont="1" applyFill="1" applyBorder="1">
      <alignment/>
      <protection/>
    </xf>
    <xf numFmtId="3" fontId="3" fillId="0" borderId="46" xfId="30" applyNumberFormat="1" applyFont="1" applyFill="1" applyBorder="1" applyProtection="1">
      <alignment/>
      <protection/>
    </xf>
    <xf numFmtId="165" fontId="3" fillId="0" borderId="44" xfId="30" applyNumberFormat="1" applyFont="1" applyFill="1" applyBorder="1">
      <alignment/>
      <protection/>
    </xf>
    <xf numFmtId="3" fontId="3" fillId="0" borderId="2" xfId="30" applyNumberFormat="1" applyFont="1" applyFill="1" applyBorder="1" applyProtection="1">
      <alignment/>
      <protection/>
    </xf>
    <xf numFmtId="165" fontId="3" fillId="0" borderId="43" xfId="30" applyNumberFormat="1" applyFont="1" applyFill="1" applyBorder="1">
      <alignment/>
      <protection/>
    </xf>
    <xf numFmtId="3" fontId="1" fillId="0" borderId="33" xfId="30" applyNumberFormat="1" applyFont="1" applyFill="1" applyBorder="1" applyProtection="1">
      <alignment/>
      <protection/>
    </xf>
    <xf numFmtId="165" fontId="1" fillId="0" borderId="48" xfId="30" applyNumberFormat="1" applyFont="1" applyFill="1" applyBorder="1">
      <alignment/>
      <protection/>
    </xf>
    <xf numFmtId="3" fontId="3" fillId="0" borderId="49" xfId="30" applyNumberFormat="1" applyFont="1" applyFill="1" applyBorder="1" applyProtection="1">
      <alignment/>
      <protection/>
    </xf>
    <xf numFmtId="165" fontId="3" fillId="0" borderId="50" xfId="30" applyNumberFormat="1" applyFont="1" applyFill="1" applyBorder="1">
      <alignment/>
      <protection/>
    </xf>
    <xf numFmtId="3" fontId="1" fillId="0" borderId="27" xfId="30" applyNumberFormat="1" applyFont="1" applyFill="1" applyBorder="1" applyProtection="1">
      <alignment/>
      <protection/>
    </xf>
    <xf numFmtId="165" fontId="1" fillId="0" borderId="51" xfId="30" applyNumberFormat="1" applyFont="1" applyFill="1" applyBorder="1">
      <alignment/>
      <protection/>
    </xf>
    <xf numFmtId="3" fontId="1" fillId="0" borderId="27" xfId="28" applyNumberFormat="1" applyFont="1" applyFill="1" applyBorder="1">
      <alignment/>
      <protection/>
    </xf>
    <xf numFmtId="3" fontId="3" fillId="0" borderId="13" xfId="28" applyNumberFormat="1" applyFont="1" applyFill="1" applyBorder="1">
      <alignment/>
      <protection/>
    </xf>
    <xf numFmtId="0" fontId="0" fillId="0" borderId="52" xfId="29" applyFill="1" applyBorder="1">
      <alignment/>
      <protection/>
    </xf>
    <xf numFmtId="0" fontId="3" fillId="0" borderId="53" xfId="28" applyFont="1" applyFill="1" applyBorder="1">
      <alignment/>
      <protection/>
    </xf>
    <xf numFmtId="0" fontId="3" fillId="0" borderId="53" xfId="28" applyFont="1" applyFill="1" applyBorder="1" applyAlignment="1">
      <alignment horizontal="right"/>
      <protection/>
    </xf>
    <xf numFmtId="0" fontId="3" fillId="0" borderId="54" xfId="28" applyFont="1" applyFill="1" applyBorder="1">
      <alignment/>
      <protection/>
    </xf>
    <xf numFmtId="0" fontId="3" fillId="0" borderId="53" xfId="27" applyFont="1" applyFill="1" applyBorder="1">
      <alignment/>
      <protection/>
    </xf>
    <xf numFmtId="0" fontId="3" fillId="0" borderId="54" xfId="27" applyFont="1" applyFill="1" applyBorder="1">
      <alignment/>
      <protection/>
    </xf>
    <xf numFmtId="0" fontId="3" fillId="0" borderId="55" xfId="27" applyFont="1" applyFill="1" applyBorder="1">
      <alignment/>
      <protection/>
    </xf>
    <xf numFmtId="0" fontId="3" fillId="0" borderId="56" xfId="27" applyFont="1" applyFill="1" applyBorder="1">
      <alignment/>
      <protection/>
    </xf>
    <xf numFmtId="0" fontId="3" fillId="0" borderId="57" xfId="27" applyFont="1" applyFill="1" applyBorder="1">
      <alignment/>
      <protection/>
    </xf>
    <xf numFmtId="0" fontId="3" fillId="0" borderId="53" xfId="30" applyFont="1" applyFill="1" applyBorder="1">
      <alignment/>
      <protection/>
    </xf>
    <xf numFmtId="0" fontId="3" fillId="0" borderId="56" xfId="30" applyFont="1" applyFill="1" applyBorder="1">
      <alignment/>
      <protection/>
    </xf>
    <xf numFmtId="0" fontId="3" fillId="0" borderId="57" xfId="30" applyFont="1" applyFill="1" applyBorder="1">
      <alignment/>
      <protection/>
    </xf>
    <xf numFmtId="0" fontId="3" fillId="0" borderId="55" xfId="30" applyFont="1" applyFill="1" applyBorder="1">
      <alignment/>
      <protection/>
    </xf>
    <xf numFmtId="0" fontId="3" fillId="0" borderId="55" xfId="28" applyFont="1" applyFill="1" applyBorder="1">
      <alignment/>
      <protection/>
    </xf>
    <xf numFmtId="0" fontId="3" fillId="0" borderId="58" xfId="28" applyFont="1" applyFill="1" applyBorder="1">
      <alignment/>
      <protection/>
    </xf>
    <xf numFmtId="0" fontId="3" fillId="0" borderId="57" xfId="28" applyFont="1" applyFill="1" applyBorder="1">
      <alignment/>
      <protection/>
    </xf>
    <xf numFmtId="165" fontId="3" fillId="0" borderId="59" xfId="28" applyNumberFormat="1" applyFont="1" applyFill="1" applyBorder="1" applyAlignment="1" applyProtection="1">
      <alignment horizontal="right"/>
      <protection/>
    </xf>
    <xf numFmtId="165" fontId="3" fillId="0" borderId="43" xfId="28" applyNumberFormat="1" applyFont="1" applyFill="1" applyBorder="1" applyAlignment="1" applyProtection="1">
      <alignment horizontal="right"/>
      <protection/>
    </xf>
    <xf numFmtId="165" fontId="1" fillId="0" borderId="43" xfId="28" applyNumberFormat="1" applyFont="1" applyFill="1" applyBorder="1" applyAlignment="1" applyProtection="1">
      <alignment horizontal="right"/>
      <protection/>
    </xf>
    <xf numFmtId="165" fontId="3" fillId="0" borderId="44" xfId="28" applyNumberFormat="1" applyFont="1" applyFill="1" applyBorder="1" applyAlignment="1" applyProtection="1">
      <alignment horizontal="right"/>
      <protection/>
    </xf>
    <xf numFmtId="165" fontId="1" fillId="0" borderId="48" xfId="28" applyNumberFormat="1" applyFont="1" applyFill="1" applyBorder="1" applyAlignment="1" applyProtection="1">
      <alignment horizontal="right"/>
      <protection/>
    </xf>
    <xf numFmtId="165" fontId="3" fillId="0" borderId="60" xfId="28" applyNumberFormat="1" applyFont="1" applyFill="1" applyBorder="1" applyAlignment="1" applyProtection="1">
      <alignment horizontal="right"/>
      <protection/>
    </xf>
    <xf numFmtId="165" fontId="1" fillId="0" borderId="51" xfId="28" applyNumberFormat="1" applyFont="1" applyFill="1" applyBorder="1" applyAlignment="1" applyProtection="1">
      <alignment horizontal="right"/>
      <protection/>
    </xf>
    <xf numFmtId="167" fontId="3" fillId="0" borderId="22" xfId="28" applyNumberFormat="1" applyFont="1" applyFill="1" applyBorder="1" applyAlignment="1" applyProtection="1">
      <alignment horizontal="left"/>
      <protection/>
    </xf>
    <xf numFmtId="169" fontId="1" fillId="0" borderId="21" xfId="28" applyNumberFormat="1" applyFont="1" applyFill="1" applyBorder="1" applyAlignment="1" applyProtection="1">
      <alignment horizontal="left"/>
      <protection/>
    </xf>
    <xf numFmtId="3" fontId="3" fillId="0" borderId="46" xfId="26" applyNumberFormat="1" applyFont="1" applyFill="1" applyBorder="1" applyAlignment="1" applyProtection="1">
      <alignment horizontal="right"/>
      <protection/>
    </xf>
    <xf numFmtId="3" fontId="1" fillId="0" borderId="32" xfId="30" applyNumberFormat="1" applyFont="1" applyFill="1" applyBorder="1" applyProtection="1">
      <alignment/>
      <protection/>
    </xf>
    <xf numFmtId="3" fontId="1" fillId="0" borderId="2" xfId="28" applyNumberFormat="1" applyFont="1" applyFill="1" applyBorder="1" applyAlignment="1" applyProtection="1">
      <alignment horizontal="right"/>
      <protection/>
    </xf>
    <xf numFmtId="3" fontId="3" fillId="0" borderId="2" xfId="26" applyNumberFormat="1" applyFont="1" applyFill="1" applyBorder="1" applyAlignment="1">
      <alignment horizontal="right"/>
      <protection/>
    </xf>
    <xf numFmtId="3" fontId="3" fillId="0" borderId="2" xfId="26" applyNumberFormat="1" applyFont="1" applyFill="1" applyBorder="1" applyAlignment="1" applyProtection="1">
      <alignment horizontal="right"/>
      <protection/>
    </xf>
    <xf numFmtId="3" fontId="3" fillId="0" borderId="13" xfId="26" applyNumberFormat="1" applyFont="1" applyFill="1" applyBorder="1" applyAlignment="1" applyProtection="1">
      <alignment horizontal="right"/>
      <protection/>
    </xf>
    <xf numFmtId="3" fontId="3" fillId="0" borderId="47" xfId="28" applyNumberFormat="1" applyFont="1" applyFill="1" applyBorder="1" applyAlignment="1">
      <alignment horizontal="right"/>
      <protection/>
    </xf>
    <xf numFmtId="1" fontId="3" fillId="0" borderId="61" xfId="30" applyNumberFormat="1" applyFont="1" applyFill="1" applyBorder="1" applyAlignment="1" applyProtection="1">
      <alignment horizontal="right"/>
      <protection/>
    </xf>
    <xf numFmtId="3" fontId="3" fillId="0" borderId="47" xfId="30" applyNumberFormat="1" applyFont="1" applyFill="1" applyBorder="1" applyProtection="1">
      <alignment/>
      <protection/>
    </xf>
    <xf numFmtId="3" fontId="3" fillId="0" borderId="14" xfId="30" applyNumberFormat="1" applyFont="1" applyFill="1" applyBorder="1" applyProtection="1">
      <alignment/>
      <protection/>
    </xf>
    <xf numFmtId="165" fontId="3" fillId="0" borderId="62" xfId="30" applyNumberFormat="1" applyFont="1" applyFill="1" applyBorder="1">
      <alignment/>
      <protection/>
    </xf>
    <xf numFmtId="169" fontId="3" fillId="0" borderId="21" xfId="30" applyNumberFormat="1" applyFont="1" applyFill="1" applyBorder="1" applyAlignment="1" applyProtection="1">
      <alignment horizontal="left"/>
      <protection/>
    </xf>
    <xf numFmtId="1" fontId="3" fillId="0" borderId="38" xfId="28" applyNumberFormat="1" applyFont="1" applyFill="1" applyBorder="1" applyAlignment="1">
      <alignment horizontal="right"/>
      <protection/>
    </xf>
    <xf numFmtId="1" fontId="3" fillId="0" borderId="26" xfId="28" applyNumberFormat="1" applyFont="1" applyFill="1" applyBorder="1" applyAlignment="1">
      <alignment horizontal="right"/>
      <protection/>
    </xf>
    <xf numFmtId="0" fontId="13" fillId="0" borderId="0" xfId="28" applyFont="1" applyFill="1" applyAlignment="1">
      <alignment horizontal="center"/>
      <protection/>
    </xf>
    <xf numFmtId="0" fontId="14" fillId="0" borderId="0" xfId="0" applyFont="1" applyAlignment="1">
      <alignment/>
    </xf>
    <xf numFmtId="0" fontId="1" fillId="0" borderId="63" xfId="29" applyFont="1" applyFill="1" applyBorder="1" applyAlignment="1">
      <alignment horizontal="center"/>
      <protection/>
    </xf>
    <xf numFmtId="0" fontId="1" fillId="0" borderId="42" xfId="29" applyFont="1" applyFill="1" applyBorder="1" applyAlignment="1">
      <alignment horizontal="center"/>
      <protection/>
    </xf>
    <xf numFmtId="0" fontId="1" fillId="0" borderId="64" xfId="29" applyFont="1" applyFill="1" applyBorder="1" applyAlignment="1">
      <alignment horizontal="center"/>
      <protection/>
    </xf>
  </cellXfs>
  <cellStyles count="18">
    <cellStyle name="Normal" xfId="0"/>
    <cellStyle name="_Bilance 2002 MČ poslední" xfId="16"/>
    <cellStyle name="_bilanceII." xfId="17"/>
    <cellStyle name="_Příjmy 2001-tab" xfId="18"/>
    <cellStyle name="Comma" xfId="19"/>
    <cellStyle name="Comma [0]" xfId="20"/>
    <cellStyle name="Hyperlink" xfId="21"/>
    <cellStyle name="Currency" xfId="22"/>
    <cellStyle name="Currency [0]" xfId="23"/>
    <cellStyle name="_x0001_n" xfId="24"/>
    <cellStyle name="Nedefinován" xfId="25"/>
    <cellStyle name="normální_bilance" xfId="26"/>
    <cellStyle name="normální_Bilance 2002 MČ poslední" xfId="27"/>
    <cellStyle name="normální_bilance06" xfId="28"/>
    <cellStyle name="normální_Bilance1" xfId="29"/>
    <cellStyle name="normální_bilanceII." xfId="30"/>
    <cellStyle name="Percent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showZeros="0" tabSelected="1" zoomScale="75" zoomScaleNormal="75" zoomScaleSheetLayoutView="75" workbookViewId="0" topLeftCell="A1">
      <pane xSplit="3" topLeftCell="D1" activePane="topRight" state="frozen"/>
      <selection pane="topLeft" activeCell="A1" sqref="A1"/>
      <selection pane="topRight" activeCell="K93" sqref="K93"/>
    </sheetView>
  </sheetViews>
  <sheetFormatPr defaultColWidth="9.00390625" defaultRowHeight="12.75"/>
  <cols>
    <col min="1" max="1" width="5.00390625" style="1" customWidth="1"/>
    <col min="2" max="2" width="17.375" style="1" customWidth="1"/>
    <col min="3" max="3" width="70.75390625" style="64" customWidth="1"/>
    <col min="4" max="4" width="17.25390625" style="63" customWidth="1"/>
    <col min="5" max="6" width="17.25390625" style="3" customWidth="1"/>
    <col min="7" max="7" width="15.125" style="3" customWidth="1"/>
    <col min="8" max="8" width="15.125" style="1" customWidth="1"/>
    <col min="9" max="16384" width="11.375" style="1" customWidth="1"/>
  </cols>
  <sheetData>
    <row r="1" spans="1:7" ht="20.25">
      <c r="A1" s="4"/>
      <c r="B1" s="91"/>
      <c r="C1" s="92"/>
      <c r="D1" s="2"/>
      <c r="E1" s="93"/>
      <c r="F1" s="93"/>
      <c r="G1" s="1"/>
    </row>
    <row r="2" spans="1:8" ht="23.25">
      <c r="A2" s="5" t="s">
        <v>35</v>
      </c>
      <c r="B2" s="214" t="s">
        <v>107</v>
      </c>
      <c r="C2" s="215"/>
      <c r="D2" s="215"/>
      <c r="E2" s="215"/>
      <c r="F2" s="215"/>
      <c r="G2" s="215"/>
      <c r="H2" s="215"/>
    </row>
    <row r="3" spans="1:12" ht="12.75" customHeight="1" thickBot="1">
      <c r="A3" s="6"/>
      <c r="B3" s="6"/>
      <c r="C3" s="7"/>
      <c r="D3" s="8"/>
      <c r="E3" s="94"/>
      <c r="F3" s="94"/>
      <c r="G3" s="9"/>
      <c r="H3" s="9"/>
      <c r="I3" s="9"/>
      <c r="J3" s="9"/>
      <c r="K3" s="9"/>
      <c r="L3" s="9"/>
    </row>
    <row r="4" spans="1:12" ht="15.75">
      <c r="A4" s="175"/>
      <c r="B4" s="10" t="s">
        <v>35</v>
      </c>
      <c r="C4" s="147"/>
      <c r="D4" s="217" t="s">
        <v>45</v>
      </c>
      <c r="E4" s="216"/>
      <c r="F4" s="216"/>
      <c r="G4" s="216"/>
      <c r="H4" s="218"/>
      <c r="I4" s="9"/>
      <c r="J4" s="9"/>
      <c r="K4" s="9"/>
      <c r="L4" s="9"/>
    </row>
    <row r="5" spans="1:11" ht="15.75">
      <c r="A5" s="176"/>
      <c r="B5" s="12" t="s">
        <v>4</v>
      </c>
      <c r="C5" s="124"/>
      <c r="D5" s="122"/>
      <c r="E5" s="13"/>
      <c r="F5" s="13"/>
      <c r="G5" s="14" t="s">
        <v>6</v>
      </c>
      <c r="H5" s="157" t="s">
        <v>6</v>
      </c>
      <c r="I5" s="9"/>
      <c r="J5" s="9"/>
      <c r="K5" s="9"/>
    </row>
    <row r="6" spans="1:11" ht="15.75">
      <c r="A6" s="177" t="s">
        <v>3</v>
      </c>
      <c r="B6" s="12" t="s">
        <v>7</v>
      </c>
      <c r="C6" s="85" t="s">
        <v>5</v>
      </c>
      <c r="D6" s="122" t="s">
        <v>60</v>
      </c>
      <c r="E6" s="13" t="s">
        <v>102</v>
      </c>
      <c r="F6" s="13" t="s">
        <v>60</v>
      </c>
      <c r="G6" s="121" t="s">
        <v>108</v>
      </c>
      <c r="H6" s="158" t="s">
        <v>109</v>
      </c>
      <c r="I6" s="9"/>
      <c r="J6" s="9"/>
      <c r="K6" s="9"/>
    </row>
    <row r="7" spans="1:11" ht="16.5" thickBot="1">
      <c r="A7" s="178"/>
      <c r="B7" s="16" t="s">
        <v>9</v>
      </c>
      <c r="C7" s="86"/>
      <c r="D7" s="123">
        <v>2010</v>
      </c>
      <c r="E7" s="17">
        <v>2010</v>
      </c>
      <c r="F7" s="17">
        <v>2011</v>
      </c>
      <c r="G7" s="120" t="s">
        <v>75</v>
      </c>
      <c r="H7" s="159" t="s">
        <v>76</v>
      </c>
      <c r="I7" s="9"/>
      <c r="J7" s="9"/>
      <c r="K7" s="9"/>
    </row>
    <row r="8" spans="1:11" ht="15">
      <c r="A8" s="188">
        <v>1</v>
      </c>
      <c r="B8" s="18">
        <v>1111</v>
      </c>
      <c r="C8" s="198" t="s">
        <v>10</v>
      </c>
      <c r="D8" s="174">
        <v>1350000</v>
      </c>
      <c r="E8" s="21">
        <v>1410000</v>
      </c>
      <c r="F8" s="21">
        <v>1390000</v>
      </c>
      <c r="G8" s="19">
        <f aca="true" t="shared" si="0" ref="G8:G14">+F8/D8*100</f>
        <v>102.96296296296296</v>
      </c>
      <c r="H8" s="191">
        <f aca="true" t="shared" si="1" ref="H8:H14">+F8/E8*100</f>
        <v>98.58156028368793</v>
      </c>
      <c r="I8" s="9"/>
      <c r="J8" s="9"/>
      <c r="K8" s="9"/>
    </row>
    <row r="9" spans="1:11" ht="15">
      <c r="A9" s="176">
        <v>2</v>
      </c>
      <c r="B9" s="22">
        <v>1112</v>
      </c>
      <c r="C9" s="148" t="s">
        <v>11</v>
      </c>
      <c r="D9" s="160">
        <v>205000</v>
      </c>
      <c r="E9" s="25">
        <v>190000</v>
      </c>
      <c r="F9" s="25">
        <v>200000</v>
      </c>
      <c r="G9" s="23">
        <f t="shared" si="0"/>
        <v>97.5609756097561</v>
      </c>
      <c r="H9" s="192">
        <f t="shared" si="1"/>
        <v>105.26315789473684</v>
      </c>
      <c r="I9" s="9"/>
      <c r="J9" s="9"/>
      <c r="K9" s="9"/>
    </row>
    <row r="10" spans="1:11" ht="15">
      <c r="A10" s="188">
        <v>3</v>
      </c>
      <c r="B10" s="22">
        <v>1113</v>
      </c>
      <c r="C10" s="148" t="s">
        <v>68</v>
      </c>
      <c r="D10" s="160">
        <v>100000</v>
      </c>
      <c r="E10" s="25">
        <v>120000</v>
      </c>
      <c r="F10" s="25">
        <v>170000</v>
      </c>
      <c r="G10" s="23">
        <f t="shared" si="0"/>
        <v>170</v>
      </c>
      <c r="H10" s="192">
        <f t="shared" si="1"/>
        <v>141.66666666666669</v>
      </c>
      <c r="I10" s="9"/>
      <c r="J10" s="9"/>
      <c r="K10" s="9"/>
    </row>
    <row r="11" spans="1:11" ht="15">
      <c r="A11" s="188">
        <v>4</v>
      </c>
      <c r="B11" s="22">
        <v>1121</v>
      </c>
      <c r="C11" s="148" t="s">
        <v>12</v>
      </c>
      <c r="D11" s="160">
        <v>1620000</v>
      </c>
      <c r="E11" s="25">
        <v>1490000</v>
      </c>
      <c r="F11" s="25">
        <v>1505000</v>
      </c>
      <c r="G11" s="23">
        <f t="shared" si="0"/>
        <v>92.90123456790124</v>
      </c>
      <c r="H11" s="192">
        <f t="shared" si="1"/>
        <v>101.00671140939596</v>
      </c>
      <c r="I11" s="9"/>
      <c r="J11" s="9"/>
      <c r="K11" s="9"/>
    </row>
    <row r="12" spans="1:11" ht="15">
      <c r="A12" s="176">
        <v>5</v>
      </c>
      <c r="B12" s="22">
        <v>1211</v>
      </c>
      <c r="C12" s="148" t="s">
        <v>0</v>
      </c>
      <c r="D12" s="160">
        <v>3220000</v>
      </c>
      <c r="E12" s="25">
        <v>3285000</v>
      </c>
      <c r="F12" s="25">
        <v>3330000</v>
      </c>
      <c r="G12" s="23">
        <f t="shared" si="0"/>
        <v>103.41614906832297</v>
      </c>
      <c r="H12" s="192">
        <f t="shared" si="1"/>
        <v>101.36986301369863</v>
      </c>
      <c r="I12" s="9"/>
      <c r="J12" s="9"/>
      <c r="K12" s="9"/>
    </row>
    <row r="13" spans="1:11" ht="15">
      <c r="A13" s="188">
        <v>6</v>
      </c>
      <c r="B13" s="22">
        <v>1511</v>
      </c>
      <c r="C13" s="149" t="s">
        <v>13</v>
      </c>
      <c r="D13" s="160">
        <v>236000</v>
      </c>
      <c r="E13" s="25">
        <v>236000</v>
      </c>
      <c r="F13" s="25">
        <v>236000</v>
      </c>
      <c r="G13" s="23">
        <f t="shared" si="0"/>
        <v>100</v>
      </c>
      <c r="H13" s="192">
        <f t="shared" si="1"/>
        <v>100</v>
      </c>
      <c r="I13" s="9"/>
      <c r="J13" s="9"/>
      <c r="K13" s="9"/>
    </row>
    <row r="14" spans="1:11" ht="15.75">
      <c r="A14" s="176">
        <v>7</v>
      </c>
      <c r="B14" s="22"/>
      <c r="C14" s="199" t="s">
        <v>36</v>
      </c>
      <c r="D14" s="202">
        <f>SUM(D8:D13)</f>
        <v>6731000</v>
      </c>
      <c r="E14" s="27">
        <f>SUM(E8:E13)</f>
        <v>6731000</v>
      </c>
      <c r="F14" s="28">
        <f>SUM(F8:F13)</f>
        <v>6831000</v>
      </c>
      <c r="G14" s="26">
        <f t="shared" si="0"/>
        <v>101.48566334868518</v>
      </c>
      <c r="H14" s="193">
        <f t="shared" si="1"/>
        <v>101.48566334868518</v>
      </c>
      <c r="I14" s="9"/>
      <c r="J14" s="9"/>
      <c r="K14" s="9"/>
    </row>
    <row r="15" spans="1:11" ht="15">
      <c r="A15" s="188">
        <v>8</v>
      </c>
      <c r="B15" s="22">
        <v>1119</v>
      </c>
      <c r="C15" s="149" t="s">
        <v>14</v>
      </c>
      <c r="D15" s="200">
        <v>0</v>
      </c>
      <c r="E15" s="79">
        <v>5</v>
      </c>
      <c r="F15" s="76">
        <v>0</v>
      </c>
      <c r="G15" s="82"/>
      <c r="H15" s="192"/>
      <c r="I15" s="9"/>
      <c r="J15" s="9"/>
      <c r="K15" s="9"/>
    </row>
    <row r="16" spans="1:11" ht="15">
      <c r="A16" s="188">
        <v>9</v>
      </c>
      <c r="B16" s="22">
        <v>1122</v>
      </c>
      <c r="C16" s="149" t="s">
        <v>89</v>
      </c>
      <c r="D16" s="200">
        <v>100000</v>
      </c>
      <c r="E16" s="79">
        <v>231033</v>
      </c>
      <c r="F16" s="76">
        <v>350000</v>
      </c>
      <c r="G16" s="82">
        <f aca="true" t="shared" si="2" ref="G16:G26">+F16/D16*100</f>
        <v>350</v>
      </c>
      <c r="H16" s="192">
        <f aca="true" t="shared" si="3" ref="H16:H26">+F16/E16*100</f>
        <v>151.49350958521077</v>
      </c>
      <c r="I16" s="9"/>
      <c r="J16" s="9"/>
      <c r="K16" s="9"/>
    </row>
    <row r="17" spans="1:11" ht="15">
      <c r="A17" s="176">
        <v>10</v>
      </c>
      <c r="B17" s="29" t="s">
        <v>15</v>
      </c>
      <c r="C17" s="124" t="s">
        <v>46</v>
      </c>
      <c r="D17" s="203">
        <v>183467</v>
      </c>
      <c r="E17" s="81">
        <v>180348</v>
      </c>
      <c r="F17" s="78">
        <v>181802</v>
      </c>
      <c r="G17" s="82">
        <f t="shared" si="2"/>
        <v>99.0924798465119</v>
      </c>
      <c r="H17" s="192">
        <f t="shared" si="3"/>
        <v>100.80621908754186</v>
      </c>
      <c r="I17" s="9"/>
      <c r="J17" s="9"/>
      <c r="K17" s="9"/>
    </row>
    <row r="18" spans="1:11" ht="15">
      <c r="A18" s="188">
        <v>11</v>
      </c>
      <c r="B18" s="32" t="s">
        <v>16</v>
      </c>
      <c r="C18" s="150" t="s">
        <v>47</v>
      </c>
      <c r="D18" s="200">
        <v>6000</v>
      </c>
      <c r="E18" s="79">
        <v>6500</v>
      </c>
      <c r="F18" s="76">
        <v>6500</v>
      </c>
      <c r="G18" s="82">
        <f t="shared" si="2"/>
        <v>108.33333333333333</v>
      </c>
      <c r="H18" s="194">
        <f t="shared" si="3"/>
        <v>100</v>
      </c>
      <c r="I18" s="9"/>
      <c r="J18" s="9"/>
      <c r="K18" s="9"/>
    </row>
    <row r="19" spans="1:11" ht="15">
      <c r="A19" s="176">
        <v>12</v>
      </c>
      <c r="B19" s="41" t="s">
        <v>61</v>
      </c>
      <c r="C19" s="149" t="s">
        <v>62</v>
      </c>
      <c r="D19" s="204">
        <v>7000</v>
      </c>
      <c r="E19" s="80">
        <v>7000</v>
      </c>
      <c r="F19" s="77">
        <v>8000</v>
      </c>
      <c r="G19" s="82">
        <f t="shared" si="2"/>
        <v>114.28571428571428</v>
      </c>
      <c r="H19" s="192">
        <f t="shared" si="3"/>
        <v>114.28571428571428</v>
      </c>
      <c r="I19" s="9"/>
      <c r="J19" s="9"/>
      <c r="K19" s="9"/>
    </row>
    <row r="20" spans="1:11" ht="15.75" thickBot="1">
      <c r="A20" s="189">
        <v>13</v>
      </c>
      <c r="B20" s="40" t="s">
        <v>48</v>
      </c>
      <c r="C20" s="151" t="s">
        <v>1</v>
      </c>
      <c r="D20" s="205">
        <v>69010</v>
      </c>
      <c r="E20" s="119">
        <v>66820</v>
      </c>
      <c r="F20" s="118">
        <v>68020</v>
      </c>
      <c r="G20" s="82">
        <f t="shared" si="2"/>
        <v>98.56542530068107</v>
      </c>
      <c r="H20" s="191">
        <f t="shared" si="3"/>
        <v>101.79586950014965</v>
      </c>
      <c r="I20" s="9"/>
      <c r="J20" s="9"/>
      <c r="K20" s="9"/>
    </row>
    <row r="21" spans="1:11" ht="16.5" thickBot="1">
      <c r="A21" s="190">
        <v>14</v>
      </c>
      <c r="B21" s="36" t="s">
        <v>17</v>
      </c>
      <c r="C21" s="152" t="s">
        <v>97</v>
      </c>
      <c r="D21" s="108">
        <f>SUM(D14:D20)</f>
        <v>7096477</v>
      </c>
      <c r="E21" s="38">
        <f>SUM(E14:E20)</f>
        <v>7222706</v>
      </c>
      <c r="F21" s="39">
        <f>SUM(F14:F20)</f>
        <v>7445322</v>
      </c>
      <c r="G21" s="37">
        <f t="shared" si="2"/>
        <v>104.91574903998139</v>
      </c>
      <c r="H21" s="195">
        <f t="shared" si="3"/>
        <v>103.08216892671527</v>
      </c>
      <c r="I21" s="9"/>
      <c r="J21" s="9"/>
      <c r="K21" s="9"/>
    </row>
    <row r="22" spans="1:11" ht="15">
      <c r="A22" s="188">
        <v>15</v>
      </c>
      <c r="B22" s="40" t="s">
        <v>18</v>
      </c>
      <c r="C22" s="151" t="s">
        <v>19</v>
      </c>
      <c r="D22" s="174">
        <v>24586</v>
      </c>
      <c r="E22" s="20">
        <v>26429</v>
      </c>
      <c r="F22" s="21">
        <v>26422</v>
      </c>
      <c r="G22" s="19">
        <f t="shared" si="2"/>
        <v>107.46766452452616</v>
      </c>
      <c r="H22" s="191">
        <f t="shared" si="3"/>
        <v>99.97351394301714</v>
      </c>
      <c r="I22" s="9"/>
      <c r="J22" s="9"/>
      <c r="K22" s="9"/>
    </row>
    <row r="23" spans="1:11" ht="15">
      <c r="A23" s="176">
        <v>16</v>
      </c>
      <c r="B23" s="41" t="s">
        <v>20</v>
      </c>
      <c r="C23" s="149" t="s">
        <v>2</v>
      </c>
      <c r="D23" s="160">
        <v>101589</v>
      </c>
      <c r="E23" s="24">
        <v>101526</v>
      </c>
      <c r="F23" s="25">
        <f>99901+350</f>
        <v>100251</v>
      </c>
      <c r="G23" s="23">
        <f t="shared" si="2"/>
        <v>98.682928269793</v>
      </c>
      <c r="H23" s="192">
        <f t="shared" si="3"/>
        <v>98.74416405649784</v>
      </c>
      <c r="I23" s="9"/>
      <c r="J23" s="9"/>
      <c r="K23" s="9"/>
    </row>
    <row r="24" spans="1:11" ht="15">
      <c r="A24" s="188">
        <v>17</v>
      </c>
      <c r="B24" s="29" t="s">
        <v>21</v>
      </c>
      <c r="C24" s="124" t="s">
        <v>22</v>
      </c>
      <c r="D24" s="160">
        <v>132563</v>
      </c>
      <c r="E24" s="31">
        <v>138808</v>
      </c>
      <c r="F24" s="25">
        <f>164162+2500</f>
        <v>166662</v>
      </c>
      <c r="G24" s="23">
        <f t="shared" si="2"/>
        <v>125.7228638458695</v>
      </c>
      <c r="H24" s="192">
        <f t="shared" si="3"/>
        <v>120.06656676848597</v>
      </c>
      <c r="I24" s="9"/>
      <c r="J24" s="9"/>
      <c r="K24" s="9"/>
    </row>
    <row r="25" spans="1:11" ht="15">
      <c r="A25" s="176">
        <v>18</v>
      </c>
      <c r="B25" s="29" t="s">
        <v>50</v>
      </c>
      <c r="C25" s="124" t="s">
        <v>49</v>
      </c>
      <c r="D25" s="160">
        <v>33078</v>
      </c>
      <c r="E25" s="31">
        <v>152079</v>
      </c>
      <c r="F25" s="25">
        <f>22838+540280</f>
        <v>563118</v>
      </c>
      <c r="G25" s="23">
        <f t="shared" si="2"/>
        <v>1702.3943406493743</v>
      </c>
      <c r="H25" s="192">
        <f t="shared" si="3"/>
        <v>370.2799203045785</v>
      </c>
      <c r="I25" s="9"/>
      <c r="J25" s="9"/>
      <c r="K25" s="9"/>
    </row>
    <row r="26" spans="1:11" ht="15">
      <c r="A26" s="176">
        <v>19</v>
      </c>
      <c r="B26" s="29" t="s">
        <v>23</v>
      </c>
      <c r="C26" s="124" t="s">
        <v>24</v>
      </c>
      <c r="D26" s="160">
        <v>45427</v>
      </c>
      <c r="E26" s="31">
        <v>47203</v>
      </c>
      <c r="F26" s="25">
        <v>46700</v>
      </c>
      <c r="G26" s="23">
        <f t="shared" si="2"/>
        <v>102.80229819270478</v>
      </c>
      <c r="H26" s="192">
        <f t="shared" si="3"/>
        <v>98.93438976336249</v>
      </c>
      <c r="I26" s="9"/>
      <c r="J26" s="9"/>
      <c r="K26" s="9"/>
    </row>
    <row r="27" spans="1:11" ht="15">
      <c r="A27" s="188">
        <v>20</v>
      </c>
      <c r="B27" s="29">
        <v>2226</v>
      </c>
      <c r="C27" s="124" t="s">
        <v>80</v>
      </c>
      <c r="D27" s="11"/>
      <c r="E27" s="31">
        <v>16350</v>
      </c>
      <c r="F27" s="15"/>
      <c r="G27" s="23"/>
      <c r="H27" s="192"/>
      <c r="I27" s="9"/>
      <c r="J27" s="9"/>
      <c r="K27" s="9"/>
    </row>
    <row r="28" spans="1:11" ht="15">
      <c r="A28" s="176">
        <v>21</v>
      </c>
      <c r="B28" s="29">
        <v>2441</v>
      </c>
      <c r="C28" s="124" t="s">
        <v>37</v>
      </c>
      <c r="D28" s="160">
        <v>51717</v>
      </c>
      <c r="E28" s="31">
        <v>51717</v>
      </c>
      <c r="F28" s="25">
        <v>33897</v>
      </c>
      <c r="G28" s="23">
        <f>+F28/D28*100</f>
        <v>65.54324496780556</v>
      </c>
      <c r="H28" s="192">
        <f>+F28/E28*100</f>
        <v>65.54324496780556</v>
      </c>
      <c r="I28" s="9"/>
      <c r="J28" s="9"/>
      <c r="K28" s="9"/>
    </row>
    <row r="29" spans="1:11" ht="15.75" thickBot="1">
      <c r="A29" s="189">
        <v>22</v>
      </c>
      <c r="B29" s="127" t="s">
        <v>25</v>
      </c>
      <c r="C29" s="150" t="s">
        <v>26</v>
      </c>
      <c r="D29" s="161">
        <v>60856</v>
      </c>
      <c r="E29" s="34">
        <f>634394-E28-E27-E26-E25-E24-E23-E22</f>
        <v>100282</v>
      </c>
      <c r="F29" s="35">
        <f>1016313-F28-F26-F25-F24-F23-F22+350+2500</f>
        <v>82113</v>
      </c>
      <c r="G29" s="33">
        <f>+F29/D29*100</f>
        <v>134.92999868542134</v>
      </c>
      <c r="H29" s="194">
        <f>+F29/E29*100</f>
        <v>81.88209249915239</v>
      </c>
      <c r="I29" s="9"/>
      <c r="J29" s="9"/>
      <c r="K29" s="9"/>
    </row>
    <row r="30" spans="1:11" ht="16.5" thickBot="1">
      <c r="A30" s="190">
        <v>23</v>
      </c>
      <c r="B30" s="36" t="s">
        <v>27</v>
      </c>
      <c r="C30" s="152" t="s">
        <v>98</v>
      </c>
      <c r="D30" s="108">
        <f>SUM(D22:D29)</f>
        <v>449816</v>
      </c>
      <c r="E30" s="38">
        <f>SUM(E22:E29)</f>
        <v>634394</v>
      </c>
      <c r="F30" s="39">
        <f>SUM(F22:F29)</f>
        <v>1019163</v>
      </c>
      <c r="G30" s="37">
        <f>+F30/D30*100</f>
        <v>226.5733099756345</v>
      </c>
      <c r="H30" s="195">
        <f>+F30/E30*100</f>
        <v>160.65142482432054</v>
      </c>
      <c r="I30" s="9"/>
      <c r="J30" s="9"/>
      <c r="K30" s="9"/>
    </row>
    <row r="31" spans="1:11" ht="15.75" thickBot="1">
      <c r="A31" s="189">
        <v>24</v>
      </c>
      <c r="B31" s="112" t="s">
        <v>28</v>
      </c>
      <c r="C31" s="153" t="s">
        <v>51</v>
      </c>
      <c r="D31" s="206">
        <v>1129950</v>
      </c>
      <c r="E31" s="117">
        <v>1319290</v>
      </c>
      <c r="F31" s="48">
        <v>776080</v>
      </c>
      <c r="G31" s="46">
        <f>+F31/D31*100</f>
        <v>68.68268507456082</v>
      </c>
      <c r="H31" s="196">
        <f>+F31/E31*100</f>
        <v>58.82558042583511</v>
      </c>
      <c r="I31" s="9"/>
      <c r="J31" s="9"/>
      <c r="K31" s="9"/>
    </row>
    <row r="32" spans="1:11" ht="16.5" thickBot="1">
      <c r="A32" s="190">
        <v>25</v>
      </c>
      <c r="B32" s="113" t="s">
        <v>29</v>
      </c>
      <c r="C32" s="152" t="s">
        <v>103</v>
      </c>
      <c r="D32" s="108">
        <f>SUM(D31:D31)</f>
        <v>1129950</v>
      </c>
      <c r="E32" s="38">
        <f>SUM(E31:E31)</f>
        <v>1319290</v>
      </c>
      <c r="F32" s="39">
        <f>SUM(F31:F31)</f>
        <v>776080</v>
      </c>
      <c r="G32" s="37">
        <f aca="true" t="shared" si="4" ref="G32:G38">+F32/D32*100</f>
        <v>68.68268507456082</v>
      </c>
      <c r="H32" s="195">
        <f aca="true" t="shared" si="5" ref="H32:H38">+F32/E32*100</f>
        <v>58.82558042583511</v>
      </c>
      <c r="I32" s="9"/>
      <c r="J32" s="9"/>
      <c r="K32" s="9"/>
    </row>
    <row r="33" spans="1:11" ht="16.5" thickBot="1">
      <c r="A33" s="190">
        <v>26</v>
      </c>
      <c r="B33" s="44"/>
      <c r="C33" s="152" t="s">
        <v>104</v>
      </c>
      <c r="D33" s="108">
        <f>D21+D30+D32</f>
        <v>8676243</v>
      </c>
      <c r="E33" s="38">
        <f>E21+E30+E32</f>
        <v>9176390</v>
      </c>
      <c r="F33" s="39">
        <f>+F21+F30+F32</f>
        <v>9240565</v>
      </c>
      <c r="G33" s="37">
        <f t="shared" si="4"/>
        <v>106.50422077850979</v>
      </c>
      <c r="H33" s="195">
        <f t="shared" si="5"/>
        <v>100.69934909043752</v>
      </c>
      <c r="I33" s="9"/>
      <c r="J33" s="9"/>
      <c r="K33" s="9"/>
    </row>
    <row r="34" spans="1:11" ht="15">
      <c r="A34" s="189">
        <v>27</v>
      </c>
      <c r="B34" s="45">
        <v>4112</v>
      </c>
      <c r="C34" s="154" t="s">
        <v>69</v>
      </c>
      <c r="D34" s="162">
        <v>184055</v>
      </c>
      <c r="E34" s="47">
        <v>184363</v>
      </c>
      <c r="F34" s="48">
        <v>139486</v>
      </c>
      <c r="G34" s="46">
        <f t="shared" si="4"/>
        <v>75.78495558392872</v>
      </c>
      <c r="H34" s="196">
        <f t="shared" si="5"/>
        <v>75.6583479331536</v>
      </c>
      <c r="I34" s="9"/>
      <c r="J34" s="9"/>
      <c r="K34" s="9"/>
    </row>
    <row r="35" spans="1:11" ht="15">
      <c r="A35" s="176">
        <v>28</v>
      </c>
      <c r="B35" s="22">
        <v>4121</v>
      </c>
      <c r="C35" s="149" t="s">
        <v>67</v>
      </c>
      <c r="D35" s="160">
        <v>30</v>
      </c>
      <c r="E35" s="24">
        <v>32</v>
      </c>
      <c r="F35" s="25">
        <v>30</v>
      </c>
      <c r="G35" s="23">
        <f t="shared" si="4"/>
        <v>100</v>
      </c>
      <c r="H35" s="192">
        <f t="shared" si="5"/>
        <v>93.75</v>
      </c>
      <c r="I35" s="9"/>
      <c r="J35" s="9"/>
      <c r="K35" s="9"/>
    </row>
    <row r="36" spans="1:11" ht="15.75" thickBot="1">
      <c r="A36" s="188">
        <v>29</v>
      </c>
      <c r="B36" s="41" t="s">
        <v>63</v>
      </c>
      <c r="C36" s="149" t="s">
        <v>64</v>
      </c>
      <c r="D36" s="160">
        <v>421790</v>
      </c>
      <c r="E36" s="24">
        <v>377133</v>
      </c>
      <c r="F36" s="25">
        <f>379601+25000</f>
        <v>404601</v>
      </c>
      <c r="G36" s="23">
        <f t="shared" si="4"/>
        <v>95.92474928281847</v>
      </c>
      <c r="H36" s="192">
        <f t="shared" si="5"/>
        <v>107.2833721790456</v>
      </c>
      <c r="I36" s="9"/>
      <c r="J36" s="9"/>
      <c r="K36" s="9"/>
    </row>
    <row r="37" spans="1:11" ht="16.5" thickBot="1">
      <c r="A37" s="190">
        <v>30</v>
      </c>
      <c r="B37" s="36" t="s">
        <v>31</v>
      </c>
      <c r="C37" s="152" t="s">
        <v>105</v>
      </c>
      <c r="D37" s="108">
        <f>SUM(D34:D36)</f>
        <v>605875</v>
      </c>
      <c r="E37" s="38">
        <f>SUM(E34:E36)</f>
        <v>561528</v>
      </c>
      <c r="F37" s="39">
        <f>SUM(F34:F36)</f>
        <v>544117</v>
      </c>
      <c r="G37" s="37">
        <f t="shared" si="4"/>
        <v>89.80680833505261</v>
      </c>
      <c r="H37" s="195">
        <f t="shared" si="5"/>
        <v>96.89935319342936</v>
      </c>
      <c r="I37" s="9"/>
      <c r="J37" s="9"/>
      <c r="K37" s="9"/>
    </row>
    <row r="38" spans="1:11" ht="19.5" customHeight="1" thickBot="1">
      <c r="A38" s="190">
        <v>31</v>
      </c>
      <c r="B38" s="36" t="s">
        <v>54</v>
      </c>
      <c r="C38" s="152" t="s">
        <v>106</v>
      </c>
      <c r="D38" s="108">
        <f>+D33+D37</f>
        <v>9282118</v>
      </c>
      <c r="E38" s="38">
        <f>+E33+E37</f>
        <v>9737918</v>
      </c>
      <c r="F38" s="39">
        <f>+F37+F33</f>
        <v>9784682</v>
      </c>
      <c r="G38" s="37">
        <f t="shared" si="4"/>
        <v>105.41432461858382</v>
      </c>
      <c r="H38" s="195">
        <f t="shared" si="5"/>
        <v>100.48022585525982</v>
      </c>
      <c r="I38" s="9"/>
      <c r="J38" s="9"/>
      <c r="K38" s="9"/>
    </row>
    <row r="39" spans="1:11" ht="13.5" customHeight="1">
      <c r="A39" s="9"/>
      <c r="B39" s="9"/>
      <c r="C39" s="49"/>
      <c r="D39" s="94"/>
      <c r="E39" s="94"/>
      <c r="F39" s="94"/>
      <c r="G39" s="9"/>
      <c r="H39" s="9" t="s">
        <v>35</v>
      </c>
      <c r="I39" s="9"/>
      <c r="J39" s="9"/>
      <c r="K39" s="9"/>
    </row>
    <row r="40" spans="1:11" ht="20.25">
      <c r="A40" s="9"/>
      <c r="B40" s="146" t="s">
        <v>88</v>
      </c>
      <c r="C40" s="49"/>
      <c r="D40" s="94"/>
      <c r="E40" s="94"/>
      <c r="F40" s="94"/>
      <c r="G40" s="9"/>
      <c r="H40" s="9"/>
      <c r="I40" s="9"/>
      <c r="J40" s="9"/>
      <c r="K40" s="9"/>
    </row>
    <row r="41" spans="1:11" ht="20.25">
      <c r="A41" s="9"/>
      <c r="B41" s="130" t="s">
        <v>70</v>
      </c>
      <c r="C41" s="49"/>
      <c r="D41" s="94"/>
      <c r="E41" s="94"/>
      <c r="F41" s="94"/>
      <c r="G41" s="126"/>
      <c r="H41" s="9"/>
      <c r="I41" s="9"/>
      <c r="J41" s="9"/>
      <c r="K41" s="9"/>
    </row>
    <row r="42" ht="7.5" customHeight="1" thickBot="1"/>
    <row r="43" spans="1:12" ht="15.75">
      <c r="A43" s="175"/>
      <c r="B43" s="10" t="s">
        <v>35</v>
      </c>
      <c r="C43" s="147"/>
      <c r="D43" s="217" t="s">
        <v>45</v>
      </c>
      <c r="E43" s="216"/>
      <c r="F43" s="216"/>
      <c r="G43" s="216"/>
      <c r="H43" s="218"/>
      <c r="I43" s="9"/>
      <c r="J43" s="9"/>
      <c r="K43" s="9"/>
      <c r="L43" s="9"/>
    </row>
    <row r="44" spans="1:11" ht="15.75">
      <c r="A44" s="176"/>
      <c r="B44" s="12" t="s">
        <v>4</v>
      </c>
      <c r="C44" s="124"/>
      <c r="D44" s="122"/>
      <c r="E44" s="13"/>
      <c r="F44" s="13"/>
      <c r="G44" s="14" t="s">
        <v>6</v>
      </c>
      <c r="H44" s="157" t="s">
        <v>6</v>
      </c>
      <c r="I44" s="9"/>
      <c r="J44" s="9"/>
      <c r="K44" s="9"/>
    </row>
    <row r="45" spans="1:11" ht="15.75">
      <c r="A45" s="177" t="s">
        <v>3</v>
      </c>
      <c r="B45" s="12" t="s">
        <v>7</v>
      </c>
      <c r="C45" s="85" t="s">
        <v>32</v>
      </c>
      <c r="D45" s="122" t="s">
        <v>60</v>
      </c>
      <c r="E45" s="13" t="s">
        <v>102</v>
      </c>
      <c r="F45" s="13" t="s">
        <v>60</v>
      </c>
      <c r="G45" s="121" t="s">
        <v>108</v>
      </c>
      <c r="H45" s="158" t="s">
        <v>109</v>
      </c>
      <c r="I45" s="9"/>
      <c r="J45" s="9"/>
      <c r="K45" s="9"/>
    </row>
    <row r="46" spans="1:11" ht="16.5" thickBot="1">
      <c r="A46" s="178"/>
      <c r="B46" s="16" t="s">
        <v>9</v>
      </c>
      <c r="C46" s="86"/>
      <c r="D46" s="123">
        <v>2010</v>
      </c>
      <c r="E46" s="17">
        <v>2010</v>
      </c>
      <c r="F46" s="17">
        <v>2011</v>
      </c>
      <c r="G46" s="120" t="s">
        <v>75</v>
      </c>
      <c r="H46" s="159" t="s">
        <v>76</v>
      </c>
      <c r="I46" s="9"/>
      <c r="J46" s="9"/>
      <c r="K46" s="9"/>
    </row>
    <row r="47" spans="1:11" ht="15">
      <c r="A47" s="184">
        <v>1</v>
      </c>
      <c r="B47" s="212" t="s">
        <v>94</v>
      </c>
      <c r="C47" s="87" t="s">
        <v>90</v>
      </c>
      <c r="D47" s="163">
        <v>561040</v>
      </c>
      <c r="E47" s="51">
        <v>595709</v>
      </c>
      <c r="F47" s="50">
        <v>566998</v>
      </c>
      <c r="G47" s="210">
        <f aca="true" t="shared" si="6" ref="G47:G52">+F47/D47*100</f>
        <v>101.06195636674747</v>
      </c>
      <c r="H47" s="164">
        <f>+F47/E47*100</f>
        <v>95.18036490971264</v>
      </c>
      <c r="I47" s="9"/>
      <c r="J47" s="9"/>
      <c r="K47" s="9"/>
    </row>
    <row r="48" spans="1:11" ht="15">
      <c r="A48" s="184">
        <v>2</v>
      </c>
      <c r="B48" s="213" t="s">
        <v>95</v>
      </c>
      <c r="C48" s="211" t="s">
        <v>91</v>
      </c>
      <c r="D48" s="165">
        <v>28597</v>
      </c>
      <c r="E48" s="53">
        <v>29493</v>
      </c>
      <c r="F48" s="52">
        <v>27207</v>
      </c>
      <c r="G48" s="102">
        <f t="shared" si="6"/>
        <v>95.13935028149805</v>
      </c>
      <c r="H48" s="166">
        <f>+F48/E48*100</f>
        <v>92.24900823924321</v>
      </c>
      <c r="I48" s="9"/>
      <c r="J48" s="9"/>
      <c r="K48" s="9"/>
    </row>
    <row r="49" spans="1:11" ht="15">
      <c r="A49" s="184">
        <v>3</v>
      </c>
      <c r="B49" s="213">
        <v>5901</v>
      </c>
      <c r="C49" s="211" t="s">
        <v>92</v>
      </c>
      <c r="D49" s="165">
        <v>55551</v>
      </c>
      <c r="E49" s="53"/>
      <c r="F49" s="52">
        <v>29518</v>
      </c>
      <c r="G49" s="102">
        <f t="shared" si="6"/>
        <v>53.13675721409156</v>
      </c>
      <c r="H49" s="166"/>
      <c r="I49" s="9"/>
      <c r="J49" s="9"/>
      <c r="K49" s="9"/>
    </row>
    <row r="50" spans="1:8" ht="15">
      <c r="A50" s="184">
        <v>4</v>
      </c>
      <c r="B50" s="207" t="s">
        <v>38</v>
      </c>
      <c r="C50" s="87" t="s">
        <v>96</v>
      </c>
      <c r="D50" s="208">
        <f>7608360-D51-D52-D47-D48-D49</f>
        <v>5904417</v>
      </c>
      <c r="E50" s="209">
        <f>7700000-E51-E52-E53-E47-E48-E49</f>
        <v>5734214</v>
      </c>
      <c r="F50" s="52">
        <f>D50-55030+62190-381530+420650-177765+125089-133684-33427-495+350+7800+2500+2000+212642-2000+600+D47+D48+D49-F47-F48-F49</f>
        <v>5975772</v>
      </c>
      <c r="G50" s="102">
        <f t="shared" si="6"/>
        <v>101.20850204177651</v>
      </c>
      <c r="H50" s="166">
        <f>+F50/E50*100</f>
        <v>104.21257385929441</v>
      </c>
    </row>
    <row r="51" spans="1:8" ht="15">
      <c r="A51" s="184">
        <v>5</v>
      </c>
      <c r="B51" s="88">
        <v>5321</v>
      </c>
      <c r="C51" s="89" t="s">
        <v>65</v>
      </c>
      <c r="D51" s="165">
        <v>958755</v>
      </c>
      <c r="E51" s="53">
        <v>986871</v>
      </c>
      <c r="F51" s="52">
        <f>958415+24500+340+495</f>
        <v>983750</v>
      </c>
      <c r="G51" s="102">
        <f t="shared" si="6"/>
        <v>102.60702682124214</v>
      </c>
      <c r="H51" s="166">
        <f>+F51/E51*100</f>
        <v>99.68374792652737</v>
      </c>
    </row>
    <row r="52" spans="1:8" ht="15">
      <c r="A52" s="184">
        <v>6</v>
      </c>
      <c r="B52" s="88">
        <v>5362</v>
      </c>
      <c r="C52" s="89" t="s">
        <v>52</v>
      </c>
      <c r="D52" s="200">
        <v>100000</v>
      </c>
      <c r="E52" s="79">
        <v>231033</v>
      </c>
      <c r="F52" s="76">
        <v>350000</v>
      </c>
      <c r="G52" s="102">
        <f t="shared" si="6"/>
        <v>350</v>
      </c>
      <c r="H52" s="166">
        <f>+F52/E52*100</f>
        <v>151.49350958521077</v>
      </c>
    </row>
    <row r="53" spans="1:8" ht="15.75" thickBot="1">
      <c r="A53" s="185">
        <v>7</v>
      </c>
      <c r="B53" s="138">
        <v>5367</v>
      </c>
      <c r="C53" s="139" t="s">
        <v>81</v>
      </c>
      <c r="D53" s="163"/>
      <c r="E53" s="51">
        <v>122680</v>
      </c>
      <c r="F53" s="50"/>
      <c r="G53" s="101"/>
      <c r="H53" s="164"/>
    </row>
    <row r="54" spans="1:8" ht="16.5" thickBot="1">
      <c r="A54" s="186">
        <v>8</v>
      </c>
      <c r="B54" s="140" t="s">
        <v>58</v>
      </c>
      <c r="C54" s="141" t="s">
        <v>99</v>
      </c>
      <c r="D54" s="201">
        <f>SUM(D47:D53)</f>
        <v>7608360</v>
      </c>
      <c r="E54" s="145">
        <f>SUM(E47:E53)</f>
        <v>7700000</v>
      </c>
      <c r="F54" s="142">
        <f>SUM(F47:F53)</f>
        <v>7933245</v>
      </c>
      <c r="G54" s="143">
        <f>+F54/D54*100</f>
        <v>104.27010551551189</v>
      </c>
      <c r="H54" s="168">
        <f>+F54/E54*100</f>
        <v>103.02915584415584</v>
      </c>
    </row>
    <row r="55" spans="1:8" ht="15">
      <c r="A55" s="187">
        <v>9</v>
      </c>
      <c r="B55" s="56" t="s">
        <v>39</v>
      </c>
      <c r="C55" s="57" t="s">
        <v>44</v>
      </c>
      <c r="D55" s="169">
        <v>3479405</v>
      </c>
      <c r="E55" s="58">
        <f>2664176</f>
        <v>2664176</v>
      </c>
      <c r="F55" s="90">
        <f>1033912+602983+868200+361310+25000+9984+2000+140+19157+1500+37000+300-191800+79418+2000</f>
        <v>2851104</v>
      </c>
      <c r="G55" s="104">
        <f>+F55/D55*100</f>
        <v>81.94228610926292</v>
      </c>
      <c r="H55" s="170">
        <f>+F55/E55*100</f>
        <v>107.01635327395789</v>
      </c>
    </row>
    <row r="56" spans="1:8" ht="15">
      <c r="A56" s="184">
        <v>10</v>
      </c>
      <c r="B56" s="88">
        <v>6341</v>
      </c>
      <c r="C56" s="89" t="s">
        <v>79</v>
      </c>
      <c r="D56" s="165"/>
      <c r="E56" s="53">
        <v>130000</v>
      </c>
      <c r="F56" s="52"/>
      <c r="G56" s="102"/>
      <c r="H56" s="166">
        <f>+F56/E56*100</f>
        <v>0</v>
      </c>
    </row>
    <row r="57" spans="1:8" ht="15.75" thickBot="1">
      <c r="A57" s="185">
        <v>11</v>
      </c>
      <c r="B57" s="138">
        <v>6441</v>
      </c>
      <c r="C57" s="139" t="s">
        <v>59</v>
      </c>
      <c r="D57" s="163"/>
      <c r="E57" s="51">
        <v>37527</v>
      </c>
      <c r="F57" s="50"/>
      <c r="G57" s="101"/>
      <c r="H57" s="164"/>
    </row>
    <row r="58" spans="1:8" ht="16.5" thickBot="1">
      <c r="A58" s="186">
        <v>12</v>
      </c>
      <c r="B58" s="140" t="s">
        <v>55</v>
      </c>
      <c r="C58" s="144" t="s">
        <v>100</v>
      </c>
      <c r="D58" s="167">
        <f>SUM(D55:D57)</f>
        <v>3479405</v>
      </c>
      <c r="E58" s="145">
        <f>SUM(E55:E57)</f>
        <v>2831703</v>
      </c>
      <c r="F58" s="142">
        <f>SUM(F55:F57)</f>
        <v>2851104</v>
      </c>
      <c r="G58" s="143">
        <f>+F58/D58*100</f>
        <v>81.94228610926292</v>
      </c>
      <c r="H58" s="168">
        <f>+F58/E58*100</f>
        <v>100.68513541144675</v>
      </c>
    </row>
    <row r="59" spans="1:8" ht="19.5" customHeight="1" thickBot="1">
      <c r="A59" s="186">
        <v>13</v>
      </c>
      <c r="B59" s="114" t="s">
        <v>56</v>
      </c>
      <c r="C59" s="155" t="s">
        <v>101</v>
      </c>
      <c r="D59" s="171">
        <f>+D54+D58</f>
        <v>11087765</v>
      </c>
      <c r="E59" s="55">
        <f>+E54+E58</f>
        <v>10531703</v>
      </c>
      <c r="F59" s="54">
        <f>+F54+F58</f>
        <v>10784349</v>
      </c>
      <c r="G59" s="103">
        <f>+F59/D59*100</f>
        <v>97.26350621608593</v>
      </c>
      <c r="H59" s="172">
        <f>+F59/E59*100</f>
        <v>102.39890927421709</v>
      </c>
    </row>
    <row r="60" spans="1:8" ht="16.5" thickBot="1">
      <c r="A60" s="59"/>
      <c r="B60" s="59"/>
      <c r="C60" s="60"/>
      <c r="D60" s="61"/>
      <c r="E60" s="59"/>
      <c r="F60" s="59"/>
      <c r="G60" s="62"/>
      <c r="H60" s="59"/>
    </row>
    <row r="61" spans="1:12" ht="15.75">
      <c r="A61" s="175"/>
      <c r="B61" s="10" t="s">
        <v>35</v>
      </c>
      <c r="C61" s="147"/>
      <c r="D61" s="217" t="s">
        <v>45</v>
      </c>
      <c r="E61" s="216"/>
      <c r="F61" s="216"/>
      <c r="G61" s="216"/>
      <c r="H61" s="218"/>
      <c r="I61" s="9"/>
      <c r="J61" s="9"/>
      <c r="K61" s="9"/>
      <c r="L61" s="9"/>
    </row>
    <row r="62" spans="1:11" ht="15.75">
      <c r="A62" s="176"/>
      <c r="B62" s="12" t="s">
        <v>4</v>
      </c>
      <c r="C62" s="124"/>
      <c r="D62" s="122"/>
      <c r="E62" s="13"/>
      <c r="F62" s="13"/>
      <c r="G62" s="14" t="s">
        <v>6</v>
      </c>
      <c r="H62" s="157" t="s">
        <v>6</v>
      </c>
      <c r="I62" s="9"/>
      <c r="J62" s="9"/>
      <c r="K62" s="9"/>
    </row>
    <row r="63" spans="1:11" ht="15.75">
      <c r="A63" s="177" t="s">
        <v>3</v>
      </c>
      <c r="B63" s="12" t="s">
        <v>7</v>
      </c>
      <c r="C63" s="85" t="s">
        <v>8</v>
      </c>
      <c r="D63" s="122" t="s">
        <v>60</v>
      </c>
      <c r="E63" s="13" t="s">
        <v>102</v>
      </c>
      <c r="F63" s="13" t="s">
        <v>60</v>
      </c>
      <c r="G63" s="121" t="s">
        <v>108</v>
      </c>
      <c r="H63" s="158" t="s">
        <v>109</v>
      </c>
      <c r="I63" s="9"/>
      <c r="J63" s="9"/>
      <c r="K63" s="9"/>
    </row>
    <row r="64" spans="1:11" ht="16.5" thickBot="1">
      <c r="A64" s="178"/>
      <c r="B64" s="16" t="s">
        <v>9</v>
      </c>
      <c r="C64" s="86"/>
      <c r="D64" s="123">
        <v>2010</v>
      </c>
      <c r="E64" s="17">
        <v>2010</v>
      </c>
      <c r="F64" s="17">
        <v>2011</v>
      </c>
      <c r="G64" s="120" t="s">
        <v>75</v>
      </c>
      <c r="H64" s="159" t="s">
        <v>76</v>
      </c>
      <c r="I64" s="9"/>
      <c r="J64" s="9"/>
      <c r="K64" s="9"/>
    </row>
    <row r="65" spans="1:8" s="65" customFormat="1" ht="15">
      <c r="A65" s="182">
        <v>1</v>
      </c>
      <c r="B65" s="134">
        <v>8114</v>
      </c>
      <c r="C65" s="135" t="s">
        <v>78</v>
      </c>
      <c r="D65" s="30">
        <v>-1450000</v>
      </c>
      <c r="E65" s="31">
        <v>-1450000</v>
      </c>
      <c r="F65" s="136"/>
      <c r="G65" s="102">
        <f>+F65/D65*100</f>
        <v>0</v>
      </c>
      <c r="H65" s="166">
        <f>+F65/E65*100</f>
        <v>0</v>
      </c>
    </row>
    <row r="66" spans="1:8" s="65" customFormat="1" ht="15">
      <c r="A66" s="182">
        <v>2</v>
      </c>
      <c r="B66" s="134">
        <v>8115</v>
      </c>
      <c r="C66" s="135" t="s">
        <v>87</v>
      </c>
      <c r="D66" s="30"/>
      <c r="E66" s="31"/>
      <c r="F66" s="136">
        <v>37260</v>
      </c>
      <c r="G66" s="102"/>
      <c r="H66" s="166"/>
    </row>
    <row r="67" spans="1:8" s="65" customFormat="1" ht="15">
      <c r="A67" s="179">
        <v>3</v>
      </c>
      <c r="B67" s="69">
        <v>8115</v>
      </c>
      <c r="C67" s="72" t="s">
        <v>72</v>
      </c>
      <c r="D67" s="160"/>
      <c r="E67" s="31"/>
      <c r="F67" s="25">
        <v>11695</v>
      </c>
      <c r="G67" s="102"/>
      <c r="H67" s="166"/>
    </row>
    <row r="68" spans="1:8" s="65" customFormat="1" ht="15">
      <c r="A68" s="179">
        <v>4</v>
      </c>
      <c r="B68" s="69">
        <v>8115</v>
      </c>
      <c r="C68" s="72" t="s">
        <v>86</v>
      </c>
      <c r="D68" s="160">
        <v>33662</v>
      </c>
      <c r="E68" s="31">
        <v>9553</v>
      </c>
      <c r="F68" s="25">
        <v>30395</v>
      </c>
      <c r="G68" s="102">
        <f>+F68/D68*100</f>
        <v>90.29469431406334</v>
      </c>
      <c r="H68" s="166">
        <f>+F68/E68*100</f>
        <v>318.1723018946928</v>
      </c>
    </row>
    <row r="69" spans="1:8" s="65" customFormat="1" ht="15">
      <c r="A69" s="181">
        <v>5</v>
      </c>
      <c r="B69" s="69">
        <v>8115</v>
      </c>
      <c r="C69" s="72" t="s">
        <v>82</v>
      </c>
      <c r="D69" s="160">
        <v>463612</v>
      </c>
      <c r="E69" s="31">
        <f>-385564-6000</f>
        <v>-391564</v>
      </c>
      <c r="F69" s="25">
        <f>981098+150000+13900+2000</f>
        <v>1146998</v>
      </c>
      <c r="G69" s="102">
        <f>+F69/D69*100</f>
        <v>247.40472636601294</v>
      </c>
      <c r="H69" s="166"/>
    </row>
    <row r="70" spans="1:8" s="65" customFormat="1" ht="15">
      <c r="A70" s="181">
        <v>6</v>
      </c>
      <c r="B70" s="69">
        <v>8115</v>
      </c>
      <c r="C70" s="72" t="s">
        <v>85</v>
      </c>
      <c r="D70" s="160">
        <v>517638</v>
      </c>
      <c r="E70" s="31">
        <v>660206</v>
      </c>
      <c r="F70" s="25">
        <v>-48172</v>
      </c>
      <c r="G70" s="102"/>
      <c r="H70" s="166"/>
    </row>
    <row r="71" spans="1:8" s="65" customFormat="1" ht="15">
      <c r="A71" s="179">
        <v>7</v>
      </c>
      <c r="B71" s="69">
        <v>8115</v>
      </c>
      <c r="C71" s="72" t="s">
        <v>83</v>
      </c>
      <c r="D71" s="160"/>
      <c r="E71" s="31">
        <v>222</v>
      </c>
      <c r="F71" s="25"/>
      <c r="G71" s="102"/>
      <c r="H71" s="166">
        <f>+F71/E71*100</f>
        <v>0</v>
      </c>
    </row>
    <row r="72" spans="1:8" s="65" customFormat="1" ht="15">
      <c r="A72" s="181">
        <v>8</v>
      </c>
      <c r="B72" s="69">
        <v>8115</v>
      </c>
      <c r="C72" s="72" t="s">
        <v>84</v>
      </c>
      <c r="D72" s="160"/>
      <c r="E72" s="31">
        <v>-40</v>
      </c>
      <c r="F72" s="25"/>
      <c r="G72" s="102"/>
      <c r="H72" s="166">
        <f>+F72/E72*100</f>
        <v>0</v>
      </c>
    </row>
    <row r="73" spans="1:8" s="65" customFormat="1" ht="15">
      <c r="A73" s="179">
        <v>9</v>
      </c>
      <c r="B73" s="69">
        <v>8115</v>
      </c>
      <c r="C73" s="72" t="s">
        <v>53</v>
      </c>
      <c r="D73" s="160">
        <v>-50000</v>
      </c>
      <c r="E73" s="31"/>
      <c r="F73" s="25">
        <v>-50000</v>
      </c>
      <c r="G73" s="102">
        <f>+F73/D73*100</f>
        <v>100</v>
      </c>
      <c r="H73" s="166"/>
    </row>
    <row r="74" spans="1:8" s="65" customFormat="1" ht="15">
      <c r="A74" s="181">
        <v>10</v>
      </c>
      <c r="B74" s="70">
        <v>8115</v>
      </c>
      <c r="C74" s="74" t="s">
        <v>73</v>
      </c>
      <c r="D74" s="160">
        <v>531735</v>
      </c>
      <c r="E74" s="43">
        <v>478408</v>
      </c>
      <c r="F74" s="25">
        <f>371294+140+7800+19157+1500+2000+300+600</f>
        <v>402791</v>
      </c>
      <c r="G74" s="102">
        <f>+F74/D74*100</f>
        <v>75.7503267605104</v>
      </c>
      <c r="H74" s="166">
        <f>+F74/E74*100</f>
        <v>84.1940352168024</v>
      </c>
    </row>
    <row r="75" spans="1:8" s="65" customFormat="1" ht="15">
      <c r="A75" s="179">
        <v>11</v>
      </c>
      <c r="B75" s="69">
        <v>8124</v>
      </c>
      <c r="C75" s="72" t="s">
        <v>77</v>
      </c>
      <c r="D75" s="160">
        <v>-13000</v>
      </c>
      <c r="E75" s="31">
        <v>-13000</v>
      </c>
      <c r="F75" s="25"/>
      <c r="G75" s="102">
        <f>+F75/D75*100</f>
        <v>0</v>
      </c>
      <c r="H75" s="166">
        <f>+F75/E75*100</f>
        <v>0</v>
      </c>
    </row>
    <row r="76" spans="1:8" s="65" customFormat="1" ht="15">
      <c r="A76" s="181">
        <v>12</v>
      </c>
      <c r="B76" s="69">
        <v>8222</v>
      </c>
      <c r="C76" s="105" t="s">
        <v>71</v>
      </c>
      <c r="D76" s="160"/>
      <c r="E76" s="31"/>
      <c r="F76" s="25">
        <v>-2031300</v>
      </c>
      <c r="G76" s="102"/>
      <c r="H76" s="166"/>
    </row>
    <row r="77" spans="1:8" s="65" customFormat="1" ht="15.75" thickBot="1">
      <c r="A77" s="181">
        <v>13</v>
      </c>
      <c r="B77" s="128" t="s">
        <v>66</v>
      </c>
      <c r="C77" s="84" t="s">
        <v>74</v>
      </c>
      <c r="D77" s="160">
        <v>1772000</v>
      </c>
      <c r="E77" s="31">
        <v>1500000</v>
      </c>
      <c r="F77" s="25">
        <v>1500000</v>
      </c>
      <c r="G77" s="101">
        <f>+F77/D77*100</f>
        <v>84.65011286681715</v>
      </c>
      <c r="H77" s="164">
        <f>+F77/E77*100</f>
        <v>100</v>
      </c>
    </row>
    <row r="78" spans="1:8" s="65" customFormat="1" ht="19.5" customHeight="1" thickBot="1">
      <c r="A78" s="183">
        <v>14</v>
      </c>
      <c r="B78" s="106" t="s">
        <v>40</v>
      </c>
      <c r="C78" s="107" t="s">
        <v>93</v>
      </c>
      <c r="D78" s="108">
        <f>SUM(D65:D77)</f>
        <v>1805647</v>
      </c>
      <c r="E78" s="38">
        <f>SUM(E65:E77)</f>
        <v>793785</v>
      </c>
      <c r="F78" s="39">
        <f>SUM(F65:F77)</f>
        <v>999667</v>
      </c>
      <c r="G78" s="132">
        <f>+F78/D78*100</f>
        <v>55.3633683660206</v>
      </c>
      <c r="H78" s="168">
        <f>+F78/E78*100</f>
        <v>125.93674609623513</v>
      </c>
    </row>
    <row r="79" spans="1:7" s="65" customFormat="1" ht="13.5" customHeight="1" thickBot="1">
      <c r="A79" s="66"/>
      <c r="B79" s="66"/>
      <c r="C79" s="67"/>
      <c r="D79" s="95"/>
      <c r="E79" s="95"/>
      <c r="F79" s="68"/>
      <c r="G79" s="68"/>
    </row>
    <row r="80" spans="1:12" ht="15.75">
      <c r="A80" s="175"/>
      <c r="B80" s="10" t="s">
        <v>35</v>
      </c>
      <c r="C80" s="147"/>
      <c r="D80" s="217" t="s">
        <v>45</v>
      </c>
      <c r="E80" s="216"/>
      <c r="F80" s="216"/>
      <c r="G80" s="216"/>
      <c r="H80" s="218"/>
      <c r="I80" s="9"/>
      <c r="J80" s="9"/>
      <c r="K80" s="9"/>
      <c r="L80" s="9"/>
    </row>
    <row r="81" spans="1:11" ht="15.75">
      <c r="A81" s="176"/>
      <c r="B81" s="12" t="s">
        <v>4</v>
      </c>
      <c r="C81" s="156" t="s">
        <v>34</v>
      </c>
      <c r="D81" s="122"/>
      <c r="E81" s="13"/>
      <c r="F81" s="13"/>
      <c r="G81" s="14" t="s">
        <v>6</v>
      </c>
      <c r="H81" s="157" t="s">
        <v>6</v>
      </c>
      <c r="I81" s="9"/>
      <c r="J81" s="9"/>
      <c r="K81" s="9"/>
    </row>
    <row r="82" spans="1:11" ht="15.75">
      <c r="A82" s="177" t="s">
        <v>3</v>
      </c>
      <c r="B82" s="12" t="s">
        <v>7</v>
      </c>
      <c r="C82" s="85"/>
      <c r="D82" s="122" t="s">
        <v>60</v>
      </c>
      <c r="E82" s="13" t="s">
        <v>102</v>
      </c>
      <c r="F82" s="13" t="s">
        <v>60</v>
      </c>
      <c r="G82" s="121" t="s">
        <v>108</v>
      </c>
      <c r="H82" s="158" t="s">
        <v>109</v>
      </c>
      <c r="I82" s="9"/>
      <c r="J82" s="9"/>
      <c r="K82" s="9"/>
    </row>
    <row r="83" spans="1:11" ht="16.5" thickBot="1">
      <c r="A83" s="178"/>
      <c r="B83" s="16" t="s">
        <v>9</v>
      </c>
      <c r="C83" s="86"/>
      <c r="D83" s="123">
        <v>2010</v>
      </c>
      <c r="E83" s="17">
        <v>2010</v>
      </c>
      <c r="F83" s="17">
        <v>2011</v>
      </c>
      <c r="G83" s="120" t="s">
        <v>75</v>
      </c>
      <c r="H83" s="159" t="s">
        <v>76</v>
      </c>
      <c r="I83" s="9"/>
      <c r="J83" s="9"/>
      <c r="K83" s="9"/>
    </row>
    <row r="84" spans="1:8" s="65" customFormat="1" ht="15.75">
      <c r="A84" s="179">
        <v>1</v>
      </c>
      <c r="B84" s="109" t="s">
        <v>54</v>
      </c>
      <c r="C84" s="72" t="s">
        <v>42</v>
      </c>
      <c r="D84" s="30">
        <f>+D38</f>
        <v>9282118</v>
      </c>
      <c r="E84" s="31">
        <f>+E38</f>
        <v>9737918</v>
      </c>
      <c r="F84" s="25">
        <f>+F38</f>
        <v>9784682</v>
      </c>
      <c r="G84" s="23">
        <f>+F84/D84*100</f>
        <v>105.41432461858382</v>
      </c>
      <c r="H84" s="192">
        <f>+F84/E84*100</f>
        <v>100.48022585525982</v>
      </c>
    </row>
    <row r="85" spans="1:8" s="65" customFormat="1" ht="15.75">
      <c r="A85" s="179">
        <v>2</v>
      </c>
      <c r="B85" s="109" t="s">
        <v>40</v>
      </c>
      <c r="C85" s="72" t="s">
        <v>30</v>
      </c>
      <c r="D85" s="30">
        <f>+D78</f>
        <v>1805647</v>
      </c>
      <c r="E85" s="31">
        <f>+E78</f>
        <v>793785</v>
      </c>
      <c r="F85" s="25">
        <f>+F78</f>
        <v>999667</v>
      </c>
      <c r="G85" s="23">
        <f>+F85/D85*100</f>
        <v>55.3633683660206</v>
      </c>
      <c r="H85" s="192">
        <f>+F85/E85*100</f>
        <v>125.93674609623513</v>
      </c>
    </row>
    <row r="86" spans="1:8" s="65" customFormat="1" ht="16.5" thickBot="1">
      <c r="A86" s="180">
        <v>3</v>
      </c>
      <c r="B86" s="115"/>
      <c r="C86" s="97" t="s">
        <v>33</v>
      </c>
      <c r="D86" s="173">
        <f>SUM(D84:D85)</f>
        <v>11087765</v>
      </c>
      <c r="E86" s="75">
        <f>SUM(E84:E85)</f>
        <v>10531703</v>
      </c>
      <c r="F86" s="75">
        <f>SUM(F84:F85)</f>
        <v>10784349</v>
      </c>
      <c r="G86" s="100">
        <f>+F86/D86*100</f>
        <v>97.26350621608593</v>
      </c>
      <c r="H86" s="197">
        <f>+F86/E86*100</f>
        <v>102.39890927421709</v>
      </c>
    </row>
    <row r="87" spans="1:8" s="65" customFormat="1" ht="15.75">
      <c r="A87" s="181">
        <v>4</v>
      </c>
      <c r="B87" s="116" t="s">
        <v>57</v>
      </c>
      <c r="C87" s="73" t="s">
        <v>43</v>
      </c>
      <c r="D87" s="42">
        <f>+D59</f>
        <v>11087765</v>
      </c>
      <c r="E87" s="43">
        <f>+E59</f>
        <v>10531703</v>
      </c>
      <c r="F87" s="21">
        <f>+F59</f>
        <v>10784349</v>
      </c>
      <c r="G87" s="19">
        <f>+F87/D87*100</f>
        <v>97.26350621608593</v>
      </c>
      <c r="H87" s="191">
        <f>+F87/E87*100</f>
        <v>102.39890927421709</v>
      </c>
    </row>
    <row r="88" spans="1:8" s="65" customFormat="1" ht="16.5" thickBot="1">
      <c r="A88" s="180">
        <v>5</v>
      </c>
      <c r="B88" s="71"/>
      <c r="C88" s="98" t="s">
        <v>41</v>
      </c>
      <c r="D88" s="99">
        <f>+D87</f>
        <v>11087765</v>
      </c>
      <c r="E88" s="83">
        <f>+E87</f>
        <v>10531703</v>
      </c>
      <c r="F88" s="75">
        <f>+F87</f>
        <v>10784349</v>
      </c>
      <c r="G88" s="100">
        <f>+F88/D88*100</f>
        <v>97.26350621608593</v>
      </c>
      <c r="H88" s="197">
        <f>+F88/E88*100</f>
        <v>102.39890927421709</v>
      </c>
    </row>
    <row r="89" spans="1:8" s="65" customFormat="1" ht="14.25" customHeight="1">
      <c r="A89" s="66"/>
      <c r="B89" s="111"/>
      <c r="C89" s="125"/>
      <c r="D89" s="129"/>
      <c r="E89" s="129"/>
      <c r="F89" s="126"/>
      <c r="G89" s="110"/>
      <c r="H89" s="110"/>
    </row>
    <row r="90" spans="2:7" ht="20.25">
      <c r="B90" s="146" t="s">
        <v>88</v>
      </c>
      <c r="E90" s="93"/>
      <c r="F90" s="137"/>
      <c r="G90" s="133"/>
    </row>
    <row r="91" spans="2:7" ht="20.25">
      <c r="B91" s="130" t="s">
        <v>70</v>
      </c>
      <c r="D91" s="131"/>
      <c r="E91" s="96"/>
      <c r="F91" s="131"/>
      <c r="G91" s="93"/>
    </row>
    <row r="92" spans="4:7" ht="15.75">
      <c r="D92" s="1"/>
      <c r="E92" s="1"/>
      <c r="F92" s="1"/>
      <c r="G92" s="1"/>
    </row>
    <row r="93" spans="4:7" ht="15.75">
      <c r="D93" s="1"/>
      <c r="E93" s="1"/>
      <c r="F93" s="1"/>
      <c r="G93" s="1"/>
    </row>
  </sheetData>
  <mergeCells count="5">
    <mergeCell ref="D61:H61"/>
    <mergeCell ref="D80:H80"/>
    <mergeCell ref="B2:H2"/>
    <mergeCell ref="D4:H4"/>
    <mergeCell ref="D43:H43"/>
  </mergeCells>
  <printOptions horizontalCentered="1"/>
  <pageMargins left="0.3937007874015748" right="0" top="0.6" bottom="0.3" header="0" footer="0"/>
  <pageSetup fitToHeight="2" horizontalDpi="600" verticalDpi="600" orientation="landscape" paperSize="9" scale="65" r:id="rId3"/>
  <rowBreaks count="1" manualBreakCount="1">
    <brk id="42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trnecka</cp:lastModifiedBy>
  <cp:lastPrinted>2010-12-21T07:41:05Z</cp:lastPrinted>
  <dcterms:created xsi:type="dcterms:W3CDTF">2001-09-28T11:11:08Z</dcterms:created>
  <dcterms:modified xsi:type="dcterms:W3CDTF">2010-12-21T07:41:26Z</dcterms:modified>
  <cp:category/>
  <cp:version/>
  <cp:contentType/>
  <cp:contentStatus/>
</cp:coreProperties>
</file>