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5330" windowHeight="4665" tabRatio="740" activeTab="0"/>
  </bookViews>
  <sheets>
    <sheet name="Úseky" sheetId="1" r:id="rId1"/>
    <sheet name="§" sheetId="2" r:id="rId2"/>
    <sheet name="Položky" sheetId="3" r:id="rId3"/>
  </sheets>
  <definedNames>
    <definedName name="&#13;">#REF!</definedName>
    <definedName name="_xlnm._FilterDatabase" localSheetId="2" hidden="1">'Položky'!$A$1:$H$760</definedName>
    <definedName name="_xlnm.Print_Titles" localSheetId="1">'§'!$1:$1</definedName>
    <definedName name="_xlnm.Print_Titles" localSheetId="2">'Položky'!$1:$1</definedName>
    <definedName name="_xlnm.Print_Area" localSheetId="2">'Položky'!$A$1:$H$759</definedName>
    <definedName name="_xlnm.Print_Area" localSheetId="0">'Úseky'!$A$1:$M$43</definedName>
  </definedNames>
  <calcPr fullCalcOnLoad="1"/>
</workbook>
</file>

<file path=xl/sharedStrings.xml><?xml version="1.0" encoding="utf-8"?>
<sst xmlns="http://schemas.openxmlformats.org/spreadsheetml/2006/main" count="1792" uniqueCount="461">
  <si>
    <t>Skutečnost</t>
  </si>
  <si>
    <t>Správce rozpočtových prostředků</t>
  </si>
  <si>
    <t>Úsek</t>
  </si>
  <si>
    <t>%</t>
  </si>
  <si>
    <t>Organizační úsek celkem</t>
  </si>
  <si>
    <t xml:space="preserve">Odbor dopravy </t>
  </si>
  <si>
    <t xml:space="preserve">Odbor investiční </t>
  </si>
  <si>
    <t>Technický úsek celkem</t>
  </si>
  <si>
    <t>Hospodářský úsek celkem</t>
  </si>
  <si>
    <t>Transfery městským částem</t>
  </si>
  <si>
    <t xml:space="preserve">Odbor sociální péče - sociální dávky </t>
  </si>
  <si>
    <t>č.ř.</t>
  </si>
  <si>
    <t>Odbor vnitřních věcí</t>
  </si>
  <si>
    <t>Odbor městské informatiky</t>
  </si>
  <si>
    <t>Odbor životního prostředí</t>
  </si>
  <si>
    <t>Odbor technických sítí</t>
  </si>
  <si>
    <t>Odbor kultury</t>
  </si>
  <si>
    <t>Odbor památkové péče</t>
  </si>
  <si>
    <t>Archiv města Brna</t>
  </si>
  <si>
    <r>
      <t>Provozní výdaje celkem - očištěné</t>
    </r>
    <r>
      <rPr>
        <b/>
        <vertAlign val="superscript"/>
        <sz val="12"/>
        <rFont val="Times New Roman CE"/>
        <family val="1"/>
      </rPr>
      <t>*)</t>
    </r>
  </si>
  <si>
    <t>*) Provozní výdaje, očištěné o transfery městským částem, sociální dávky a daň z příjmů z rozpočtové činnosti</t>
  </si>
  <si>
    <t>Odbor územního plánování a rozvoje</t>
  </si>
  <si>
    <t>PROVOZNÍ VÝDAJE MĚSTA CELKEM</t>
  </si>
  <si>
    <t>Sociálně-kulturní úsek celkem</t>
  </si>
  <si>
    <t>Kancelář primátora města Brna</t>
  </si>
  <si>
    <t>Odbor rozpočtu a financování - bez DPPO, transferů MČ a rezerv</t>
  </si>
  <si>
    <t>Odbor rozpočtu a financování - rezervy rozpočtu</t>
  </si>
  <si>
    <t>Úsek rozvoje města celkem</t>
  </si>
  <si>
    <t>Odbor sociální péče - bez sociálních dávek</t>
  </si>
  <si>
    <t>Odbor školství, mládeže a tělovýchovy (vč regionál. školství)</t>
  </si>
  <si>
    <t>Daň z příjmů právnických osob za město</t>
  </si>
  <si>
    <t>Odbor zdraví</t>
  </si>
  <si>
    <t>Odbor vodního a lesního hospodářství a zemědělství</t>
  </si>
  <si>
    <t>Odbor obrany</t>
  </si>
  <si>
    <t>13a</t>
  </si>
  <si>
    <t>Schválený</t>
  </si>
  <si>
    <t>rozpočet</t>
  </si>
  <si>
    <t>A</t>
  </si>
  <si>
    <t>B</t>
  </si>
  <si>
    <t>C</t>
  </si>
  <si>
    <t>D</t>
  </si>
  <si>
    <t>E</t>
  </si>
  <si>
    <t>F</t>
  </si>
  <si>
    <t>Majetkový odbor</t>
  </si>
  <si>
    <t>Bytový odbor</t>
  </si>
  <si>
    <t>G</t>
  </si>
  <si>
    <t>v tom: Finanční vztah k DPmB, a.s.</t>
  </si>
  <si>
    <t>Odbor správy majetku</t>
  </si>
  <si>
    <t>H</t>
  </si>
  <si>
    <t>snížení</t>
  </si>
  <si>
    <t>Vazba na zdroje města**</t>
  </si>
  <si>
    <t>zvýšení</t>
  </si>
  <si>
    <t>J</t>
  </si>
  <si>
    <t>rozpočtu</t>
  </si>
  <si>
    <t>Základna</t>
  </si>
  <si>
    <t>(G+H)</t>
  </si>
  <si>
    <t>Navýšení</t>
  </si>
  <si>
    <t>základny</t>
  </si>
  <si>
    <t>rozpočtu***</t>
  </si>
  <si>
    <t>Snížení rozpočtu</t>
  </si>
  <si>
    <t>(jednorázové</t>
  </si>
  <si>
    <t>činnosti, úspory)</t>
  </si>
  <si>
    <t>I</t>
  </si>
  <si>
    <t>**) Zapojení fondů, nedočerpaných výdajů roku 2011 a příjmů (nájemné, odvody příspěvkových organizací) s vazbou na provozní výdaje města</t>
  </si>
  <si>
    <t>sr 2011</t>
  </si>
  <si>
    <t>Přesuny</t>
  </si>
  <si>
    <t>činností</t>
  </si>
  <si>
    <t>Městská policie Brno</t>
  </si>
  <si>
    <t>ORJ</t>
  </si>
  <si>
    <t>(sl. B až F)</t>
  </si>
  <si>
    <t>Sumarizace schváleného rozpočtu provozních výdajů města na rok 2012 - dle úseků (v tis. Kč)</t>
  </si>
  <si>
    <t>***) Požadavky na navýšení základny rozpočtu v objemu 194 216 tis. Kč byly plně vyřešeny snížením jiných výdajů/činností (sl. F), zahrnutých ve schváleném rozpočtu roku 2011</t>
  </si>
  <si>
    <t>rozpočet 2012</t>
  </si>
  <si>
    <t>sr 2012</t>
  </si>
  <si>
    <t>§</t>
  </si>
  <si>
    <t>Název paragrafu</t>
  </si>
  <si>
    <t>SR 2012</t>
  </si>
  <si>
    <t>Odbor rozpočtu a financování</t>
  </si>
  <si>
    <t>Všeobecná ambulantní péče</t>
  </si>
  <si>
    <t>Činnost místní správy</t>
  </si>
  <si>
    <t>Obecné příjmy a výdaje z fin. operací</t>
  </si>
  <si>
    <t>Finanční operace j.n.</t>
  </si>
  <si>
    <t>Ostatní činnosti j.n.</t>
  </si>
  <si>
    <t>1700 Celkem</t>
  </si>
  <si>
    <t>Cestovní ruch</t>
  </si>
  <si>
    <t>Ostatní záležitosti sdělovacích prostředků</t>
  </si>
  <si>
    <t>Územní rozvoj</t>
  </si>
  <si>
    <t>Ostatní výzkum a vývoj</t>
  </si>
  <si>
    <t xml:space="preserve">Činnost místní správy </t>
  </si>
  <si>
    <t>1900 Celkem</t>
  </si>
  <si>
    <t>Ostatní dráhy</t>
  </si>
  <si>
    <t>Ostatní zájmová činnost a rekreace</t>
  </si>
  <si>
    <t>Územní plánování</t>
  </si>
  <si>
    <t>Prevence vzniku odpadů</t>
  </si>
  <si>
    <t>Požární ochrana - profesionální část</t>
  </si>
  <si>
    <t>Zastupitelstva obcí</t>
  </si>
  <si>
    <t>Mezinárodní spolupráce</t>
  </si>
  <si>
    <t>3200 Celkem</t>
  </si>
  <si>
    <t>Ochrana obyvatelstva</t>
  </si>
  <si>
    <t>Ost. správa v oblasti hosp. opatření pro krizové stavy</t>
  </si>
  <si>
    <t>Ostatní správa v oblasti krizového řízení</t>
  </si>
  <si>
    <t>3600 Celkem</t>
  </si>
  <si>
    <t>Archivní činnost</t>
  </si>
  <si>
    <t>3900 Celkem</t>
  </si>
  <si>
    <t>Ostatní záležitosti pozemních komunikací</t>
  </si>
  <si>
    <t>Ostatní záležitosti v silniční dopravě</t>
  </si>
  <si>
    <t>Základní školy</t>
  </si>
  <si>
    <t>Činnosti muzeí a galerií</t>
  </si>
  <si>
    <t>Ostatní záležitosti kultury</t>
  </si>
  <si>
    <t>Zachování a obnova kulturních památek</t>
  </si>
  <si>
    <t>Pořizování, zachování a obnova kult. hodnot</t>
  </si>
  <si>
    <t>Sportovní zařízení v majetku obce</t>
  </si>
  <si>
    <t>Využití volného času dětí a mládeže</t>
  </si>
  <si>
    <t xml:space="preserve">Komunální služby a územní rozvoj </t>
  </si>
  <si>
    <t>Péče o vzhled obcí a veřejnou zeleň</t>
  </si>
  <si>
    <t>Soc. pomoc os. v hmotné nouzi a soc. nepřizp.</t>
  </si>
  <si>
    <t>4100 Celkem</t>
  </si>
  <si>
    <t>Ozdravování hospodářských zvířat a plodin</t>
  </si>
  <si>
    <t>Pohřebnictví</t>
  </si>
  <si>
    <t>Monitoring ochrany ovzduší</t>
  </si>
  <si>
    <t>Sběr a svoz komunálních odpadů</t>
  </si>
  <si>
    <t>Využívání a zneškodňování komun. odpadů</t>
  </si>
  <si>
    <t>Ostatní nakládání s odpady</t>
  </si>
  <si>
    <t>Monitoring půdy a podzemní vody</t>
  </si>
  <si>
    <t>Ostatní ochrana půdy a spodní vody</t>
  </si>
  <si>
    <t>Ochrana druhů a stanovišť</t>
  </si>
  <si>
    <t>Chráněné části přírody</t>
  </si>
  <si>
    <t>Ekologická výchova a osvěta</t>
  </si>
  <si>
    <t>4200 Celkem</t>
  </si>
  <si>
    <t xml:space="preserve">Ozdravování hospodářských zvířat a plodin </t>
  </si>
  <si>
    <t xml:space="preserve">Celospolečenské funkce lesů </t>
  </si>
  <si>
    <t xml:space="preserve">Pitná voda </t>
  </si>
  <si>
    <t>Odvádění a čištění odp.vod a naklád. s kaly</t>
  </si>
  <si>
    <t>Úpravy hosp. významných a vodárenských toků</t>
  </si>
  <si>
    <t>Úpravy drobných vodních toků</t>
  </si>
  <si>
    <t xml:space="preserve">Protierozní a protipožární ochrana </t>
  </si>
  <si>
    <t>4300 Celkem</t>
  </si>
  <si>
    <t>5300 Celkem</t>
  </si>
  <si>
    <t>Odbor dopravy</t>
  </si>
  <si>
    <t>Silnice</t>
  </si>
  <si>
    <t>Ost. záležitosti pozemních komunikací</t>
  </si>
  <si>
    <t>Ostatní záležitosti v dopravě</t>
  </si>
  <si>
    <t>5400 Celkem</t>
  </si>
  <si>
    <t>Odbor investiční</t>
  </si>
  <si>
    <t>5600 Celkem</t>
  </si>
  <si>
    <t>Odvádění a čištění odp.vod a nakládání s kaly</t>
  </si>
  <si>
    <t>Veřejné osvětlení</t>
  </si>
  <si>
    <t>Výstavba a údržba místních inženýrských sítí</t>
  </si>
  <si>
    <t>Ostatní záležitosti bydlení a komunálních služeb</t>
  </si>
  <si>
    <t>5700 Celkem</t>
  </si>
  <si>
    <t>Bytové hospodářství</t>
  </si>
  <si>
    <t>Programy rozvoje bydlení a byt. hospodářství</t>
  </si>
  <si>
    <t>6200 Celkem</t>
  </si>
  <si>
    <t>3639</t>
  </si>
  <si>
    <t>6300 Celkem</t>
  </si>
  <si>
    <t>Soc. pomoc os. v hmot. nouzi a soc. nepřizpůsobivým</t>
  </si>
  <si>
    <t>6600 Celkem</t>
  </si>
  <si>
    <t>Ostatní nemocnice</t>
  </si>
  <si>
    <t>Odborné léčebné ústavy</t>
  </si>
  <si>
    <t>Ostatní ústavní péče</t>
  </si>
  <si>
    <t>Ostatní zdr.zařízení a služby pro zdravotnictví</t>
  </si>
  <si>
    <t>Ostatní činnost ve zdravotnictví</t>
  </si>
  <si>
    <t>7100 Celkem</t>
  </si>
  <si>
    <t>Odbor sociální péče</t>
  </si>
  <si>
    <t>Prevence před drogami, alkoholem, nikotinem</t>
  </si>
  <si>
    <t>Soc. pomoc osobám v hmotné nouzi</t>
  </si>
  <si>
    <t>Soc. pomoc přistěhovalcům a vybr. etnikům</t>
  </si>
  <si>
    <t>Domovy</t>
  </si>
  <si>
    <t>Ostatní služby a činnosti v oblasti sociální péče</t>
  </si>
  <si>
    <t>Ost. služby a činnosti v oblasti sociální prevence</t>
  </si>
  <si>
    <t xml:space="preserve">Ost. záležitosti bezpečnosti a veřejného pořádku </t>
  </si>
  <si>
    <t>7200 Celkem</t>
  </si>
  <si>
    <t>Divadelní činnost</t>
  </si>
  <si>
    <t>Hudební činnost</t>
  </si>
  <si>
    <t>Činnosti knihovnické</t>
  </si>
  <si>
    <t>Výstavní činnosti v kultuře</t>
  </si>
  <si>
    <t>Ost. záležitosti ochrany památek</t>
  </si>
  <si>
    <t>7300 Celkem</t>
  </si>
  <si>
    <t>Odbor školství, mládeže a tělovýchovy</t>
  </si>
  <si>
    <t>Předškolní zařízení</t>
  </si>
  <si>
    <t>Škol. stravování při předškolním a zákl. vzdělávání</t>
  </si>
  <si>
    <t>Ost. zařízení související s výchovou a vzd. mládeže</t>
  </si>
  <si>
    <t>Ostatní tělovýchovná činnost</t>
  </si>
  <si>
    <t>7400 Celkem</t>
  </si>
  <si>
    <t>7500 Celkem</t>
  </si>
  <si>
    <t>Městská policie</t>
  </si>
  <si>
    <t>Ozdrav. hosp. zvířat, plodin a zvl. veterinár. péče</t>
  </si>
  <si>
    <t>5311</t>
  </si>
  <si>
    <t xml:space="preserve">Bezpečnost a veřejný pořádek </t>
  </si>
  <si>
    <t>8200 Celkem</t>
  </si>
  <si>
    <t>Provozní výdaje města celkem</t>
  </si>
  <si>
    <t>Pol.</t>
  </si>
  <si>
    <t>Název položky</t>
  </si>
  <si>
    <t>Upřesnění</t>
  </si>
  <si>
    <t>Konzultační, poradenské a právní služby</t>
  </si>
  <si>
    <t>LSmB</t>
  </si>
  <si>
    <t>Ostatní náhrady placené obyvatelstvu</t>
  </si>
  <si>
    <t>3511 Celkem</t>
  </si>
  <si>
    <t>Nákup ostatních služeb</t>
  </si>
  <si>
    <t>6171 Celkem</t>
  </si>
  <si>
    <t>Obecné příjmy a výdaje z finančních operací</t>
  </si>
  <si>
    <t>Úroky vlastní</t>
  </si>
  <si>
    <t>Kursové rozdíly ve výdajích</t>
  </si>
  <si>
    <t>Služby peněžních ústavů</t>
  </si>
  <si>
    <t>Poplatky</t>
  </si>
  <si>
    <t>6310 Celkem</t>
  </si>
  <si>
    <t>Platby daní a poplatků státnímu rozpočtu</t>
  </si>
  <si>
    <t>DPPO za obce</t>
  </si>
  <si>
    <t>6399 Celkem</t>
  </si>
  <si>
    <t xml:space="preserve">Ostatní činnosti j.n. </t>
  </si>
  <si>
    <t>Neinvestiční transfery městským částem</t>
  </si>
  <si>
    <t>Nespecifikované rezervy - ORF</t>
  </si>
  <si>
    <t>Havárie</t>
  </si>
  <si>
    <t>Ostatní neinvestiční výdaje j.n.</t>
  </si>
  <si>
    <t>6409 Celkem</t>
  </si>
  <si>
    <t>Pohoštění</t>
  </si>
  <si>
    <t>Neinvestiční transfery neziskovým a podobným organizacím</t>
  </si>
  <si>
    <t>Neinvestiční příspěvky zřízeným příspěvkovým organizacím</t>
  </si>
  <si>
    <t>TIC</t>
  </si>
  <si>
    <t>2143 Celkem</t>
  </si>
  <si>
    <t>Nákup materiálu j.n.</t>
  </si>
  <si>
    <t>Věcné dary</t>
  </si>
  <si>
    <t>3349 Celkem</t>
  </si>
  <si>
    <t>Drobný hmotný dlouhodobý majetek</t>
  </si>
  <si>
    <t>Studená voda</t>
  </si>
  <si>
    <t>Teplo</t>
  </si>
  <si>
    <t>Elektrická energie</t>
  </si>
  <si>
    <t>Nájemné</t>
  </si>
  <si>
    <t>Poskytnuté neinvestiční příspěvky a náhrady</t>
  </si>
  <si>
    <t>JIC</t>
  </si>
  <si>
    <t>3636 Celkem</t>
  </si>
  <si>
    <t>Neinvestiční transfery občanským sdružením</t>
  </si>
  <si>
    <t>Brnopolis</t>
  </si>
  <si>
    <t>JIC, JCMM</t>
  </si>
  <si>
    <t>3809 Celkem</t>
  </si>
  <si>
    <t>FKEP</t>
  </si>
  <si>
    <t>Platy zaměstnanců v pracovním poměru</t>
  </si>
  <si>
    <t>Povinné pojistné na sociální zabezpečení</t>
  </si>
  <si>
    <t>Povinné pojistné na veřejné zdravotní pojištění</t>
  </si>
  <si>
    <t>Cestovné (tuzemské i zahraniční)</t>
  </si>
  <si>
    <t>Ostatní osobní výdaje</t>
  </si>
  <si>
    <t>2271 Celkem</t>
  </si>
  <si>
    <t>Sociální fond</t>
  </si>
  <si>
    <t>3429 Celkem</t>
  </si>
  <si>
    <t>3635 Celkem</t>
  </si>
  <si>
    <t>Neinvestiční transfery cizím státům</t>
  </si>
  <si>
    <t>3727 Celkem</t>
  </si>
  <si>
    <t>Ostatní neinvestiční transfery jiným veřejným rozpočtům</t>
  </si>
  <si>
    <t>Hasičský záchranný sbor JMK</t>
  </si>
  <si>
    <t>5511 Celkem</t>
  </si>
  <si>
    <t>Ostatní platy</t>
  </si>
  <si>
    <t>Odměny členů zastupitelstev obcí a krajů</t>
  </si>
  <si>
    <t>Ostatní povinné pojistné placené zaměstnavatelem</t>
  </si>
  <si>
    <t>6112 Celkem</t>
  </si>
  <si>
    <t>Azyl. domy, Domy na půl cesty</t>
  </si>
  <si>
    <t>Odstupné</t>
  </si>
  <si>
    <t>Povinné pojistné na úrazové pojištění</t>
  </si>
  <si>
    <t>Ochranné pomůcky</t>
  </si>
  <si>
    <t>Léky a zdravotnický materiál</t>
  </si>
  <si>
    <t>Knihy, učební pomůcky a tisk</t>
  </si>
  <si>
    <t>Ostatní úroky a ostatní finanční výdaje</t>
  </si>
  <si>
    <t>Plyn</t>
  </si>
  <si>
    <t>Pohonné hmoty a maziva</t>
  </si>
  <si>
    <t>Služby pošt</t>
  </si>
  <si>
    <t>Služby telekomunikací a radiokomunikací</t>
  </si>
  <si>
    <t>Služby školení a vzdělávání</t>
  </si>
  <si>
    <t>Opravy a udržování</t>
  </si>
  <si>
    <t>Účastnické poplatky na konference</t>
  </si>
  <si>
    <t>Ostatní nákupy j. n.</t>
  </si>
  <si>
    <t>Převody vlastním fondům hospodářské činnosti</t>
  </si>
  <si>
    <t>Nákup kolků</t>
  </si>
  <si>
    <t>Platby daní a poplatků krajům, obcím a státním fondům</t>
  </si>
  <si>
    <t>Náhrady mezd v době nemoci</t>
  </si>
  <si>
    <t>Dary obyvatelstvu</t>
  </si>
  <si>
    <t>Ostatní neinvestiční transfery obyvatelstvu</t>
  </si>
  <si>
    <t>6223 Celkem</t>
  </si>
  <si>
    <t xml:space="preserve">Nákup ostatních služeb </t>
  </si>
  <si>
    <t>5212 Celkem</t>
  </si>
  <si>
    <t>5269 Celkem</t>
  </si>
  <si>
    <t>Programové vybavení</t>
  </si>
  <si>
    <t>5273 Celkem</t>
  </si>
  <si>
    <t>Členské příspěvky</t>
  </si>
  <si>
    <t>6211 Celkem</t>
  </si>
  <si>
    <t>2219 Celkem</t>
  </si>
  <si>
    <t>2229 Celkem</t>
  </si>
  <si>
    <t>3113 Celkem</t>
  </si>
  <si>
    <t>3315 Celkem</t>
  </si>
  <si>
    <t>3319 Celkem</t>
  </si>
  <si>
    <t>3322 Celkem</t>
  </si>
  <si>
    <t>Pořizování, zachov. a obnova kult. hodnot</t>
  </si>
  <si>
    <t>3326 Celkem</t>
  </si>
  <si>
    <t>3412 Celkem</t>
  </si>
  <si>
    <t>3421 Celkem</t>
  </si>
  <si>
    <t>3639 Celkem</t>
  </si>
  <si>
    <t>3745 Celkem</t>
  </si>
  <si>
    <t>4341 Celkem</t>
  </si>
  <si>
    <t>Ozdr. hosp. zvířat, plodin a zvl. vet. péče</t>
  </si>
  <si>
    <t>Konzultační ,poradenské a právní služby</t>
  </si>
  <si>
    <t>1014 Celkem</t>
  </si>
  <si>
    <t>SHMB, p.o.</t>
  </si>
  <si>
    <t>3632 Celkem</t>
  </si>
  <si>
    <t>3716 Celkem</t>
  </si>
  <si>
    <t>3722 Celkem</t>
  </si>
  <si>
    <t>Využívání a znešk. komunálních odpadů</t>
  </si>
  <si>
    <t>3725 Celkem</t>
  </si>
  <si>
    <t>3729 Celkem</t>
  </si>
  <si>
    <t>3733 Celkem</t>
  </si>
  <si>
    <t>3739 Celkem</t>
  </si>
  <si>
    <t>ZOO, p.o.</t>
  </si>
  <si>
    <t>3741 Celkem</t>
  </si>
  <si>
    <t>Služby zpracování dat</t>
  </si>
  <si>
    <t>3742 Celkem</t>
  </si>
  <si>
    <t>VZMB, p.o.</t>
  </si>
  <si>
    <t>3792 Celkem</t>
  </si>
  <si>
    <t>Celospolečenské funkce lesů</t>
  </si>
  <si>
    <t>hodnocení trofejí</t>
  </si>
  <si>
    <t>přičleněné pozemky - honitby</t>
  </si>
  <si>
    <t>1037 Celkem</t>
  </si>
  <si>
    <t>Pitná voda</t>
  </si>
  <si>
    <t>2310 Celkem</t>
  </si>
  <si>
    <t>veřej.služba - kanalizace Holásky</t>
  </si>
  <si>
    <t>2321 Celkem</t>
  </si>
  <si>
    <t>Úpravy vodohosp. význ. a vodárenských toků</t>
  </si>
  <si>
    <t>Ostatní neinvestiční transfery podnikatelským subjektům</t>
  </si>
  <si>
    <t>Povodí Moravy, s.p.</t>
  </si>
  <si>
    <t>2331 Celkem</t>
  </si>
  <si>
    <t>2333 Celkem</t>
  </si>
  <si>
    <t xml:space="preserve">sanační zásahy - ekolog. havárie </t>
  </si>
  <si>
    <t>Protierozní, protilavinová a protipožární ochrana</t>
  </si>
  <si>
    <t>3744 Celkem</t>
  </si>
  <si>
    <t>Ost. neinvestiční transfery veřejným rozpočtům územní úrovně</t>
  </si>
  <si>
    <t>DSO Cyklistická stezka Brno-Vídeň</t>
  </si>
  <si>
    <t>Neinvestiční příspěvky ostatním příspěvkovým organizacím</t>
  </si>
  <si>
    <t>2212 Celkem</t>
  </si>
  <si>
    <t>Odtahy vozidel</t>
  </si>
  <si>
    <t>Věcná břemena</t>
  </si>
  <si>
    <t>Neinv. transfery nefinančním podnik. subj. - práv. osobám</t>
  </si>
  <si>
    <t>DPMB, a. s.</t>
  </si>
  <si>
    <t>Smlouva o správě - DPMB, a.s.</t>
  </si>
  <si>
    <t>Záležitosti v dopravě j. n.</t>
  </si>
  <si>
    <t>KORDIS JMK</t>
  </si>
  <si>
    <t>2299 Celkem</t>
  </si>
  <si>
    <t>2119 Celkem</t>
  </si>
  <si>
    <t>BVK, a.s. - vodoměry</t>
  </si>
  <si>
    <t>Odvádění a čištění odpadních vod</t>
  </si>
  <si>
    <t>TSB, a.s.</t>
  </si>
  <si>
    <t>3631 Celkem</t>
  </si>
  <si>
    <t>Výstavba a údržba místních inž. sítí</t>
  </si>
  <si>
    <t>3633 Celkem</t>
  </si>
  <si>
    <t xml:space="preserve">Záležitosti bydlení a kom. služeb j. n. </t>
  </si>
  <si>
    <t>3699 Celkem</t>
  </si>
  <si>
    <t>FBV</t>
  </si>
  <si>
    <t>Neinv. transfery společenstvím vlastníků jednotek</t>
  </si>
  <si>
    <t>FRB</t>
  </si>
  <si>
    <t>3612 Celkem</t>
  </si>
  <si>
    <t>Programy rozvoje bydlení a byt. hosp.</t>
  </si>
  <si>
    <t>Neinvestiční půjčky nefinančním pod. subj. - práv. os.</t>
  </si>
  <si>
    <t>Neinvestiční půjčky obyvatelstvu</t>
  </si>
  <si>
    <t>3619 Celkem</t>
  </si>
  <si>
    <t>Moravské nám. 15 - opravy</t>
  </si>
  <si>
    <t>CDOZS - poliklinika, p.o.</t>
  </si>
  <si>
    <t>SZZ II., p.o.</t>
  </si>
  <si>
    <t>NMB, p.o.</t>
  </si>
  <si>
    <t>Neinvestiční půjčené prostředky zřízeným přísp.organizacím</t>
  </si>
  <si>
    <t>ÚN v Brně, p.o.</t>
  </si>
  <si>
    <t>3522 Celkem</t>
  </si>
  <si>
    <t>CDOZS - stacionáře, p.o.</t>
  </si>
  <si>
    <t>3523 Celkem</t>
  </si>
  <si>
    <t>Ústavní péče j.n.</t>
  </si>
  <si>
    <t>Dětské centrum Brno, p.o.</t>
  </si>
  <si>
    <t>3529 Celkem</t>
  </si>
  <si>
    <t>Jiná zdravotnická zař. a sl. pro zdravot.</t>
  </si>
  <si>
    <t>CDOZS - jesle, p.o.</t>
  </si>
  <si>
    <t>3539 Celkem</t>
  </si>
  <si>
    <t>Ostatní činnost ve zdravotnictví j.n.</t>
  </si>
  <si>
    <t>Neinvestiční transfery církvím a náboženským společnostem</t>
  </si>
  <si>
    <t>transfery typu "B"</t>
  </si>
  <si>
    <t>3599 Celkem</t>
  </si>
  <si>
    <t>Prevence před drogami, alkoholem a nikot.</t>
  </si>
  <si>
    <t>Detox</t>
  </si>
  <si>
    <t>3541 Celkem</t>
  </si>
  <si>
    <t>Prádlo, oděv a obuv</t>
  </si>
  <si>
    <t>Teplá voda</t>
  </si>
  <si>
    <t>Soc. péče a pomoc přistěh. vybr. etnikům</t>
  </si>
  <si>
    <t>národnostní menšiny</t>
  </si>
  <si>
    <t>4342 Celkem</t>
  </si>
  <si>
    <t>DS Věstonická, p.o.</t>
  </si>
  <si>
    <t>DS Nopova, p.o.</t>
  </si>
  <si>
    <t>DS Kosmonautů, p.o.</t>
  </si>
  <si>
    <t>DS Kociánka, p.o.</t>
  </si>
  <si>
    <t>DS Mikuláškovo nám., p.o.</t>
  </si>
  <si>
    <t>DS Foltýnova, p.o.</t>
  </si>
  <si>
    <t>DS Okružní, p.o.</t>
  </si>
  <si>
    <t>DS Podpěrova, p.o.</t>
  </si>
  <si>
    <t>DS Koniklecová, p.o.</t>
  </si>
  <si>
    <t>DS Vychodilova, p.o.</t>
  </si>
  <si>
    <t>DS Holásecká, p.o.</t>
  </si>
  <si>
    <t>CSS Tábor, p.o.</t>
  </si>
  <si>
    <t>4357 Celkem</t>
  </si>
  <si>
    <t>Ost. služby a činnosti v oblasti soc. péče</t>
  </si>
  <si>
    <t>Ostatní dotace typu B</t>
  </si>
  <si>
    <t>4359 Celkem</t>
  </si>
  <si>
    <t>Ost. služby a činnosti v oblasti soc. prevence</t>
  </si>
  <si>
    <t>4379 Celkem</t>
  </si>
  <si>
    <t>Ost. záležitosti bezpečnosti a veř. pořádku</t>
  </si>
  <si>
    <t>5319 Celkem</t>
  </si>
  <si>
    <t>NDB, p.o.</t>
  </si>
  <si>
    <t>CED, p.o.</t>
  </si>
  <si>
    <t>MDB, p.o.</t>
  </si>
  <si>
    <t>Divadlo Radost, p.o.</t>
  </si>
  <si>
    <t>Neinvestiční transfery vysokým školám</t>
  </si>
  <si>
    <t>3311 Celkem</t>
  </si>
  <si>
    <t>Činnosti uměleckých souborů</t>
  </si>
  <si>
    <t>Neinv.transfery obecně prospěšným společnostem</t>
  </si>
  <si>
    <t>Filharmonie Brno, p.o.</t>
  </si>
  <si>
    <t>3312 Celkem</t>
  </si>
  <si>
    <t>KJM, p.o.</t>
  </si>
  <si>
    <t>3314 Celkem</t>
  </si>
  <si>
    <t>Muzeum města Brna, p.o.</t>
  </si>
  <si>
    <t>Dům umění, p.o.</t>
  </si>
  <si>
    <t>3317 Celkem</t>
  </si>
  <si>
    <t>Záležitosti kultury j.n.</t>
  </si>
  <si>
    <t>HaP, p.o.</t>
  </si>
  <si>
    <t>Ost. zál. ochrany památ. péče o kult. dědictví</t>
  </si>
  <si>
    <t>DSO České dědictví UNESCO</t>
  </si>
  <si>
    <t>3329 Celkem</t>
  </si>
  <si>
    <t>MŠ Štolcova, MŠI Veslařská</t>
  </si>
  <si>
    <t>MŠ Štolcova, p.o.</t>
  </si>
  <si>
    <t>MŠI Veslařská, p.o.</t>
  </si>
  <si>
    <t>MŠ - výuka angličtiny</t>
  </si>
  <si>
    <t>3111 Celkem</t>
  </si>
  <si>
    <t xml:space="preserve">Zajištění plaveckého výcviku </t>
  </si>
  <si>
    <t>Síť brněn. otevřených škol</t>
  </si>
  <si>
    <t>EZŠ Čejkovická,WZŠ Plovdivská</t>
  </si>
  <si>
    <t>ZŠ - výuka angličtiny</t>
  </si>
  <si>
    <t>EZŠ Čejkovická, p.o.</t>
  </si>
  <si>
    <t>WZŠ a MŠ Plovdivská</t>
  </si>
  <si>
    <t xml:space="preserve">ZŠ Nám. 28. října - platy </t>
  </si>
  <si>
    <t xml:space="preserve">ZŠ Křenová - platy </t>
  </si>
  <si>
    <t>ZŠ Merhautova</t>
  </si>
  <si>
    <t>ZŠ Nám. Republiky</t>
  </si>
  <si>
    <t>Školní stravování při předškol. a zákl. vzděl.</t>
  </si>
  <si>
    <t>3141 Celkem</t>
  </si>
  <si>
    <t>Ost. zař. souvis. s výchovou a vzděl. mlád.</t>
  </si>
  <si>
    <t>prestižní akce</t>
  </si>
  <si>
    <t>BCES</t>
  </si>
  <si>
    <t>3149 Celkem</t>
  </si>
  <si>
    <t>Grand Prix ČR</t>
  </si>
  <si>
    <t>HC KOMETA BRNO</t>
  </si>
  <si>
    <t>STAREZ-SPORT, FC ZBROJOVKA BRNO</t>
  </si>
  <si>
    <t xml:space="preserve">Plavecký bazén-Řečkovice </t>
  </si>
  <si>
    <t>Lázně města Brna, p.o.</t>
  </si>
  <si>
    <t>Sport. a rekr. areál Kraví Hora</t>
  </si>
  <si>
    <t>3419 Celkem</t>
  </si>
  <si>
    <t xml:space="preserve">Centra volného času </t>
  </si>
  <si>
    <t>Ostatní platby za provedenou práci j. n.</t>
  </si>
  <si>
    <t>Potraviny</t>
  </si>
  <si>
    <t>Veřejná sbírka</t>
  </si>
  <si>
    <t>Bezpečnost a veřejný pořádek</t>
  </si>
  <si>
    <t>5311 Celkem</t>
  </si>
  <si>
    <t>CELKEM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</si>
</sst>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000\ 00"/>
    <numFmt numFmtId="167" formatCode="#,##0.0"/>
    <numFmt numFmtId="168" formatCode="0.0"/>
    <numFmt numFmtId="169" formatCode="#,##0.00&quot;Kč&quot;"/>
    <numFmt numFmtId="170" formatCode="#\ ##,000&quot;Kč&quot;"/>
    <numFmt numFmtId="171" formatCode="0.0%"/>
    <numFmt numFmtId="172" formatCode="#,##0_ ;[Red]\-#,##0\ "/>
    <numFmt numFmtId="173" formatCode="#,##0.000"/>
    <numFmt numFmtId="174" formatCode="#,##0.0000"/>
    <numFmt numFmtId="175" formatCode="#,##0.0_);\(#,##0.0\)"/>
    <numFmt numFmtId="176" formatCode="#,##0_ ;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_K_č"/>
    <numFmt numFmtId="181" formatCode="_-* #,##0\ _K_č_-;\-* #,##0\ _K_č_-;_-* &quot;-&quot;??\ _K_č_-;_-@_-"/>
    <numFmt numFmtId="182" formatCode="0.000"/>
    <numFmt numFmtId="183" formatCode="#,##0.0_ ;[Red]\-#,##0.0\ "/>
    <numFmt numFmtId="184" formatCode="###0"/>
    <numFmt numFmtId="185" formatCode="d/m"/>
    <numFmt numFmtId="186" formatCode="d/m/yy"/>
    <numFmt numFmtId="187" formatCode="#0"/>
    <numFmt numFmtId="188" formatCode="0000"/>
  </numFmts>
  <fonts count="4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sz val="12"/>
      <name val="Arial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"/>
      <family val="0"/>
    </font>
    <font>
      <b/>
      <u val="single"/>
      <sz val="18"/>
      <name val="Times New Roman CE"/>
      <family val="1"/>
    </font>
    <font>
      <u val="single"/>
      <sz val="10"/>
      <name val="Times New Roman CE"/>
      <family val="1"/>
    </font>
    <font>
      <b/>
      <u val="single"/>
      <sz val="10"/>
      <name val="Times New Roman CE"/>
      <family val="1"/>
    </font>
    <font>
      <b/>
      <vertAlign val="superscript"/>
      <sz val="12"/>
      <name val="Times New Roman CE"/>
      <family val="1"/>
    </font>
    <font>
      <sz val="12"/>
      <name val="Arial CE"/>
      <family val="2"/>
    </font>
    <font>
      <sz val="13"/>
      <name val="Times New Roman CE"/>
      <family val="1"/>
    </font>
    <font>
      <b/>
      <u val="single"/>
      <sz val="11"/>
      <name val="Times New Roman CE"/>
      <family val="1"/>
    </font>
    <font>
      <sz val="8"/>
      <name val="Times New Roman CE"/>
      <family val="0"/>
    </font>
    <font>
      <b/>
      <sz val="9"/>
      <name val="Times New Roman"/>
      <family val="1"/>
    </font>
    <font>
      <sz val="10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imes New Roman CE"/>
      <family val="1"/>
    </font>
    <font>
      <b/>
      <sz val="10"/>
      <color indexed="8"/>
      <name val="Times New Roman CE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>
      <alignment/>
      <protection/>
    </xf>
    <xf numFmtId="0" fontId="32" fillId="17" borderId="0" applyNumberFormat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3" fontId="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3" fontId="9" fillId="0" borderId="25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3" fontId="9" fillId="0" borderId="43" xfId="0" applyNumberFormat="1" applyFont="1" applyFill="1" applyBorder="1" applyAlignment="1">
      <alignment/>
    </xf>
    <xf numFmtId="0" fontId="11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0" fontId="11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9" fillId="0" borderId="46" xfId="0" applyFont="1" applyFill="1" applyBorder="1" applyAlignment="1">
      <alignment shrinkToFit="1"/>
    </xf>
    <xf numFmtId="0" fontId="9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3" fontId="9" fillId="0" borderId="45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/>
    </xf>
    <xf numFmtId="3" fontId="9" fillId="0" borderId="50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 vertical="center"/>
    </xf>
    <xf numFmtId="3" fontId="9" fillId="0" borderId="51" xfId="0" applyNumberFormat="1" applyFont="1" applyFill="1" applyBorder="1" applyAlignment="1">
      <alignment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3" fontId="9" fillId="24" borderId="27" xfId="0" applyNumberFormat="1" applyFont="1" applyFill="1" applyBorder="1" applyAlignment="1">
      <alignment/>
    </xf>
    <xf numFmtId="3" fontId="9" fillId="24" borderId="32" xfId="0" applyNumberFormat="1" applyFont="1" applyFill="1" applyBorder="1" applyAlignment="1">
      <alignment/>
    </xf>
    <xf numFmtId="3" fontId="9" fillId="24" borderId="31" xfId="0" applyNumberFormat="1" applyFont="1" applyFill="1" applyBorder="1" applyAlignment="1">
      <alignment/>
    </xf>
    <xf numFmtId="3" fontId="9" fillId="24" borderId="28" xfId="0" applyNumberFormat="1" applyFont="1" applyFill="1" applyBorder="1" applyAlignment="1">
      <alignment/>
    </xf>
    <xf numFmtId="3" fontId="8" fillId="24" borderId="33" xfId="0" applyNumberFormat="1" applyFont="1" applyFill="1" applyBorder="1" applyAlignment="1">
      <alignment/>
    </xf>
    <xf numFmtId="3" fontId="9" fillId="0" borderId="50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vertical="center"/>
    </xf>
    <xf numFmtId="3" fontId="9" fillId="0" borderId="5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 vertical="center"/>
    </xf>
    <xf numFmtId="0" fontId="9" fillId="0" borderId="51" xfId="0" applyFont="1" applyBorder="1" applyAlignment="1">
      <alignment/>
    </xf>
    <xf numFmtId="0" fontId="9" fillId="0" borderId="50" xfId="0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18" fillId="0" borderId="0" xfId="0" applyFont="1" applyFill="1" applyAlignment="1">
      <alignment horizontal="left"/>
    </xf>
    <xf numFmtId="0" fontId="11" fillId="24" borderId="33" xfId="0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/>
    </xf>
    <xf numFmtId="0" fontId="19" fillId="0" borderId="27" xfId="0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/>
    </xf>
    <xf numFmtId="167" fontId="9" fillId="0" borderId="32" xfId="0" applyNumberFormat="1" applyFont="1" applyFill="1" applyBorder="1" applyAlignment="1">
      <alignment/>
    </xf>
    <xf numFmtId="167" fontId="9" fillId="0" borderId="33" xfId="0" applyNumberFormat="1" applyFont="1" applyFill="1" applyBorder="1" applyAlignment="1">
      <alignment/>
    </xf>
    <xf numFmtId="167" fontId="9" fillId="0" borderId="30" xfId="0" applyNumberFormat="1" applyFont="1" applyFill="1" applyBorder="1" applyAlignment="1">
      <alignment/>
    </xf>
    <xf numFmtId="167" fontId="9" fillId="0" borderId="31" xfId="0" applyNumberFormat="1" applyFont="1" applyFill="1" applyBorder="1" applyAlignment="1">
      <alignment/>
    </xf>
    <xf numFmtId="167" fontId="8" fillId="0" borderId="33" xfId="0" applyNumberFormat="1" applyFont="1" applyFill="1" applyBorder="1" applyAlignment="1">
      <alignment/>
    </xf>
    <xf numFmtId="167" fontId="9" fillId="0" borderId="34" xfId="0" applyNumberFormat="1" applyFont="1" applyFill="1" applyBorder="1" applyAlignment="1">
      <alignment/>
    </xf>
    <xf numFmtId="167" fontId="9" fillId="0" borderId="28" xfId="0" applyNumberFormat="1" applyFont="1" applyFill="1" applyBorder="1" applyAlignment="1">
      <alignment/>
    </xf>
    <xf numFmtId="167" fontId="9" fillId="0" borderId="25" xfId="0" applyNumberFormat="1" applyFont="1" applyFill="1" applyBorder="1" applyAlignment="1">
      <alignment/>
    </xf>
    <xf numFmtId="0" fontId="11" fillId="0" borderId="55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vertical="center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1" fillId="0" borderId="55" xfId="0" applyFont="1" applyFill="1" applyBorder="1" applyAlignment="1">
      <alignment horizontal="center" shrinkToFit="1"/>
    </xf>
    <xf numFmtId="3" fontId="9" fillId="0" borderId="35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13" fillId="0" borderId="0" xfId="0" applyFont="1" applyFill="1" applyAlignment="1">
      <alignment horizontal="centerContinuous"/>
    </xf>
    <xf numFmtId="0" fontId="9" fillId="0" borderId="5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21" fillId="0" borderId="21" xfId="63" applyFont="1" applyFill="1" applyBorder="1" applyAlignment="1">
      <alignment horizontal="center"/>
      <protection/>
    </xf>
    <xf numFmtId="0" fontId="21" fillId="0" borderId="22" xfId="63" applyFont="1" applyBorder="1" applyAlignment="1">
      <alignment horizontal="center"/>
      <protection/>
    </xf>
    <xf numFmtId="3" fontId="7" fillId="0" borderId="57" xfId="63" applyNumberFormat="1" applyFont="1" applyBorder="1" applyAlignment="1">
      <alignment horizontal="center"/>
      <protection/>
    </xf>
    <xf numFmtId="0" fontId="7" fillId="0" borderId="20" xfId="63" applyFont="1" applyFill="1" applyBorder="1" applyAlignment="1">
      <alignment horizontal="left"/>
      <protection/>
    </xf>
    <xf numFmtId="0" fontId="6" fillId="0" borderId="11" xfId="63" applyFont="1" applyFill="1" applyBorder="1" applyAlignment="1">
      <alignment horizontal="center"/>
      <protection/>
    </xf>
    <xf numFmtId="0" fontId="6" fillId="0" borderId="11" xfId="63" applyFont="1" applyFill="1" applyBorder="1" applyAlignment="1">
      <alignment horizontal="left"/>
      <protection/>
    </xf>
    <xf numFmtId="3" fontId="7" fillId="0" borderId="58" xfId="63" applyNumberFormat="1" applyFont="1" applyFill="1" applyBorder="1">
      <alignment/>
      <protection/>
    </xf>
    <xf numFmtId="0" fontId="6" fillId="0" borderId="20" xfId="63" applyFont="1" applyFill="1" applyBorder="1" applyAlignment="1">
      <alignment horizontal="center"/>
      <protection/>
    </xf>
    <xf numFmtId="3" fontId="6" fillId="0" borderId="58" xfId="63" applyNumberFormat="1" applyFont="1" applyFill="1" applyBorder="1">
      <alignment/>
      <protection/>
    </xf>
    <xf numFmtId="0" fontId="0" fillId="0" borderId="0" xfId="0" applyFont="1" applyAlignment="1">
      <alignment/>
    </xf>
    <xf numFmtId="0" fontId="6" fillId="0" borderId="11" xfId="63" applyNumberFormat="1" applyFont="1" applyFill="1" applyBorder="1" applyAlignment="1">
      <alignment horizontal="center"/>
      <protection/>
    </xf>
    <xf numFmtId="0" fontId="6" fillId="0" borderId="11" xfId="63" applyFont="1" applyFill="1" applyBorder="1">
      <alignment/>
      <protection/>
    </xf>
    <xf numFmtId="3" fontId="6" fillId="0" borderId="58" xfId="61" applyNumberFormat="1" applyFont="1" applyBorder="1">
      <alignment/>
      <protection/>
    </xf>
    <xf numFmtId="0" fontId="6" fillId="0" borderId="11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63" applyFont="1" applyBorder="1" applyAlignment="1">
      <alignment horizontal="left"/>
      <protection/>
    </xf>
    <xf numFmtId="0" fontId="6" fillId="0" borderId="11" xfId="63" applyFont="1" applyFill="1" applyBorder="1" applyAlignment="1">
      <alignment horizontal="left"/>
      <protection/>
    </xf>
    <xf numFmtId="0" fontId="6" fillId="0" borderId="11" xfId="0" applyFont="1" applyBorder="1" applyAlignment="1">
      <alignment horizontal="left"/>
    </xf>
    <xf numFmtId="0" fontId="21" fillId="0" borderId="59" xfId="63" applyFont="1" applyFill="1" applyBorder="1" applyAlignment="1">
      <alignment horizontal="left"/>
      <protection/>
    </xf>
    <xf numFmtId="0" fontId="21" fillId="0" borderId="60" xfId="63" applyFont="1" applyFill="1" applyBorder="1" applyAlignment="1">
      <alignment horizontal="left"/>
      <protection/>
    </xf>
    <xf numFmtId="0" fontId="21" fillId="0" borderId="41" xfId="63" applyFont="1" applyFill="1" applyBorder="1" applyAlignment="1">
      <alignment horizontal="left"/>
      <protection/>
    </xf>
    <xf numFmtId="3" fontId="21" fillId="0" borderId="61" xfId="63" applyNumberFormat="1" applyFont="1" applyBorder="1" applyAlignment="1">
      <alignment horizontal="center"/>
      <protection/>
    </xf>
    <xf numFmtId="0" fontId="6" fillId="0" borderId="11" xfId="63" applyFont="1" applyBorder="1" applyAlignment="1">
      <alignment horizontal="center"/>
      <protection/>
    </xf>
    <xf numFmtId="0" fontId="6" fillId="0" borderId="11" xfId="60" applyFont="1" applyFill="1" applyBorder="1" applyAlignment="1">
      <alignment horizontal="left"/>
      <protection/>
    </xf>
    <xf numFmtId="0" fontId="7" fillId="0" borderId="20" xfId="63" applyNumberFormat="1" applyFont="1" applyFill="1" applyBorder="1" applyAlignment="1">
      <alignment horizontal="left"/>
      <protection/>
    </xf>
    <xf numFmtId="0" fontId="7" fillId="0" borderId="2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56" xfId="63" applyFont="1" applyFill="1" applyBorder="1" applyAlignment="1">
      <alignment horizontal="left"/>
      <protection/>
    </xf>
    <xf numFmtId="0" fontId="6" fillId="0" borderId="12" xfId="63" applyFont="1" applyFill="1" applyBorder="1" applyAlignment="1">
      <alignment horizontal="center"/>
      <protection/>
    </xf>
    <xf numFmtId="0" fontId="6" fillId="0" borderId="12" xfId="63" applyFont="1" applyFill="1" applyBorder="1" applyAlignment="1">
      <alignment horizontal="left"/>
      <protection/>
    </xf>
    <xf numFmtId="3" fontId="7" fillId="0" borderId="62" xfId="63" applyNumberFormat="1" applyFont="1" applyFill="1" applyBorder="1">
      <alignment/>
      <protection/>
    </xf>
    <xf numFmtId="0" fontId="6" fillId="0" borderId="20" xfId="0" applyFont="1" applyBorder="1" applyAlignment="1">
      <alignment horizontal="center"/>
    </xf>
    <xf numFmtId="3" fontId="6" fillId="0" borderId="58" xfId="0" applyNumberFormat="1" applyFont="1" applyBorder="1" applyAlignment="1">
      <alignment/>
    </xf>
    <xf numFmtId="0" fontId="6" fillId="0" borderId="40" xfId="60" applyFont="1" applyFill="1" applyBorder="1" applyAlignment="1">
      <alignment horizontal="left"/>
      <protection/>
    </xf>
    <xf numFmtId="0" fontId="6" fillId="0" borderId="20" xfId="0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/>
    </xf>
    <xf numFmtId="0" fontId="6" fillId="0" borderId="11" xfId="58" applyFont="1" applyFill="1" applyBorder="1" applyAlignment="1">
      <alignment horizontal="left"/>
      <protection/>
    </xf>
    <xf numFmtId="0" fontId="6" fillId="0" borderId="63" xfId="56" applyFont="1" applyBorder="1">
      <alignment/>
      <protection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7" fillId="25" borderId="20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center"/>
    </xf>
    <xf numFmtId="0" fontId="6" fillId="25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shrinkToFit="1"/>
    </xf>
    <xf numFmtId="3" fontId="6" fillId="25" borderId="58" xfId="0" applyNumberFormat="1" applyFont="1" applyFill="1" applyBorder="1" applyAlignment="1">
      <alignment/>
    </xf>
    <xf numFmtId="3" fontId="22" fillId="25" borderId="58" xfId="0" applyNumberFormat="1" applyFont="1" applyFill="1" applyBorder="1" applyAlignment="1">
      <alignment/>
    </xf>
    <xf numFmtId="0" fontId="7" fillId="0" borderId="20" xfId="63" applyFont="1" applyFill="1" applyBorder="1" applyAlignment="1">
      <alignment horizontal="left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7" fillId="26" borderId="20" xfId="56" applyFont="1" applyFill="1" applyBorder="1" applyAlignment="1">
      <alignment horizontal="left"/>
      <protection/>
    </xf>
    <xf numFmtId="0" fontId="7" fillId="0" borderId="24" xfId="63" applyFont="1" applyFill="1" applyBorder="1" applyAlignment="1">
      <alignment horizontal="left"/>
      <protection/>
    </xf>
    <xf numFmtId="0" fontId="6" fillId="0" borderId="13" xfId="63" applyFont="1" applyFill="1" applyBorder="1" applyAlignment="1">
      <alignment horizontal="center"/>
      <protection/>
    </xf>
    <xf numFmtId="0" fontId="6" fillId="0" borderId="13" xfId="63" applyFont="1" applyFill="1" applyBorder="1" applyAlignment="1">
      <alignment horizontal="left"/>
      <protection/>
    </xf>
    <xf numFmtId="3" fontId="7" fillId="0" borderId="64" xfId="63" applyNumberFormat="1" applyFont="1" applyFill="1" applyBorder="1">
      <alignment/>
      <protection/>
    </xf>
    <xf numFmtId="0" fontId="8" fillId="0" borderId="21" xfId="63" applyFont="1" applyFill="1" applyBorder="1" applyAlignment="1">
      <alignment horizontal="left"/>
      <protection/>
    </xf>
    <xf numFmtId="0" fontId="9" fillId="0" borderId="22" xfId="63" applyFont="1" applyFill="1" applyBorder="1" applyAlignment="1">
      <alignment horizontal="center"/>
      <protection/>
    </xf>
    <xf numFmtId="0" fontId="9" fillId="0" borderId="22" xfId="63" applyFont="1" applyFill="1" applyBorder="1" applyAlignment="1">
      <alignment horizontal="left"/>
      <protection/>
    </xf>
    <xf numFmtId="3" fontId="11" fillId="0" borderId="57" xfId="63" applyNumberFormat="1" applyFont="1" applyFill="1" applyBorder="1">
      <alignment/>
      <protection/>
    </xf>
    <xf numFmtId="0" fontId="6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3" fontId="7" fillId="24" borderId="30" xfId="0" applyNumberFormat="1" applyFont="1" applyFill="1" applyBorder="1" applyAlignment="1">
      <alignment horizontal="center"/>
    </xf>
    <xf numFmtId="0" fontId="8" fillId="0" borderId="20" xfId="62" applyFont="1" applyFill="1" applyBorder="1" applyAlignment="1">
      <alignment horizontal="left"/>
      <protection/>
    </xf>
    <xf numFmtId="0" fontId="6" fillId="0" borderId="50" xfId="63" applyFont="1" applyFill="1" applyBorder="1" applyAlignment="1">
      <alignment horizontal="left"/>
      <protection/>
    </xf>
    <xf numFmtId="3" fontId="6" fillId="24" borderId="31" xfId="63" applyNumberFormat="1" applyFont="1" applyFill="1" applyBorder="1" applyAlignment="1">
      <alignment horizontal="right"/>
      <protection/>
    </xf>
    <xf numFmtId="0" fontId="6" fillId="0" borderId="20" xfId="62" applyFont="1" applyFill="1" applyBorder="1" applyAlignment="1">
      <alignment horizontal="left"/>
      <protection/>
    </xf>
    <xf numFmtId="0" fontId="6" fillId="0" borderId="11" xfId="62" applyFont="1" applyFill="1" applyBorder="1" applyAlignment="1">
      <alignment horizontal="left"/>
      <protection/>
    </xf>
    <xf numFmtId="0" fontId="7" fillId="0" borderId="20" xfId="62" applyFont="1" applyFill="1" applyBorder="1" applyAlignment="1">
      <alignment horizontal="left"/>
      <protection/>
    </xf>
    <xf numFmtId="0" fontId="7" fillId="0" borderId="11" xfId="62" applyFont="1" applyFill="1" applyBorder="1" applyAlignment="1">
      <alignment horizontal="left"/>
      <protection/>
    </xf>
    <xf numFmtId="0" fontId="7" fillId="0" borderId="11" xfId="63" applyFont="1" applyFill="1" applyBorder="1" applyAlignment="1">
      <alignment horizontal="left"/>
      <protection/>
    </xf>
    <xf numFmtId="0" fontId="7" fillId="0" borderId="50" xfId="63" applyFont="1" applyFill="1" applyBorder="1" applyAlignment="1">
      <alignment horizontal="left"/>
      <protection/>
    </xf>
    <xf numFmtId="3" fontId="7" fillId="24" borderId="31" xfId="62" applyNumberFormat="1" applyFont="1" applyFill="1" applyBorder="1" applyAlignment="1">
      <alignment/>
      <protection/>
    </xf>
    <xf numFmtId="0" fontId="6" fillId="0" borderId="11" xfId="62" applyFont="1" applyFill="1" applyBorder="1" applyAlignment="1">
      <alignment horizontal="left" shrinkToFit="1"/>
      <protection/>
    </xf>
    <xf numFmtId="0" fontId="6" fillId="0" borderId="50" xfId="62" applyFont="1" applyFill="1" applyBorder="1" applyAlignment="1">
      <alignment horizontal="left"/>
      <protection/>
    </xf>
    <xf numFmtId="0" fontId="7" fillId="0" borderId="50" xfId="62" applyFont="1" applyFill="1" applyBorder="1" applyAlignment="1">
      <alignment horizontal="left"/>
      <protection/>
    </xf>
    <xf numFmtId="0" fontId="7" fillId="0" borderId="11" xfId="60" applyFont="1" applyFill="1" applyBorder="1" applyAlignment="1">
      <alignment horizontal="left"/>
      <protection/>
    </xf>
    <xf numFmtId="0" fontId="7" fillId="0" borderId="50" xfId="60" applyFont="1" applyFill="1" applyBorder="1" applyAlignment="1">
      <alignment horizontal="left"/>
      <protection/>
    </xf>
    <xf numFmtId="0" fontId="7" fillId="0" borderId="13" xfId="63" applyFont="1" applyFill="1" applyBorder="1" applyAlignment="1">
      <alignment horizontal="left"/>
      <protection/>
    </xf>
    <xf numFmtId="0" fontId="7" fillId="0" borderId="48" xfId="63" applyFont="1" applyFill="1" applyBorder="1" applyAlignment="1">
      <alignment horizontal="left"/>
      <protection/>
    </xf>
    <xf numFmtId="3" fontId="7" fillId="24" borderId="32" xfId="63" applyNumberFormat="1" applyFont="1" applyFill="1" applyBorder="1" applyAlignment="1">
      <alignment/>
      <protection/>
    </xf>
    <xf numFmtId="0" fontId="7" fillId="0" borderId="20" xfId="58" applyFont="1" applyFill="1" applyBorder="1" applyAlignment="1">
      <alignment horizontal="left"/>
      <protection/>
    </xf>
    <xf numFmtId="0" fontId="7" fillId="0" borderId="11" xfId="58" applyFont="1" applyFill="1" applyBorder="1" applyAlignment="1">
      <alignment horizontal="left"/>
      <protection/>
    </xf>
    <xf numFmtId="0" fontId="7" fillId="0" borderId="11" xfId="58" applyFont="1" applyFill="1" applyBorder="1" applyAlignment="1">
      <alignment horizontal="left" wrapText="1"/>
      <protection/>
    </xf>
    <xf numFmtId="0" fontId="7" fillId="0" borderId="50" xfId="58" applyFont="1" applyFill="1" applyBorder="1" applyAlignment="1">
      <alignment horizontal="left" wrapText="1"/>
      <protection/>
    </xf>
    <xf numFmtId="3" fontId="7" fillId="24" borderId="31" xfId="63" applyNumberFormat="1" applyFont="1" applyFill="1" applyBorder="1" applyAlignment="1">
      <alignment horizontal="right" vertical="center"/>
      <protection/>
    </xf>
    <xf numFmtId="0" fontId="8" fillId="0" borderId="2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center"/>
    </xf>
    <xf numFmtId="3" fontId="6" fillId="24" borderId="34" xfId="0" applyNumberFormat="1" applyFont="1" applyFill="1" applyBorder="1" applyAlignment="1">
      <alignment horizontal="center"/>
    </xf>
    <xf numFmtId="0" fontId="6" fillId="0" borderId="20" xfId="63" applyFont="1" applyFill="1" applyBorder="1" applyAlignment="1">
      <alignment horizontal="left"/>
      <protection/>
    </xf>
    <xf numFmtId="0" fontId="6" fillId="0" borderId="11" xfId="59" applyFont="1" applyFill="1" applyBorder="1">
      <alignment/>
      <protection/>
    </xf>
    <xf numFmtId="0" fontId="6" fillId="0" borderId="11" xfId="58" applyFont="1" applyFill="1" applyBorder="1" applyAlignment="1">
      <alignment horizontal="left" wrapText="1"/>
      <protection/>
    </xf>
    <xf numFmtId="0" fontId="6" fillId="0" borderId="53" xfId="0" applyFont="1" applyFill="1" applyBorder="1" applyAlignment="1">
      <alignment horizontal="left"/>
    </xf>
    <xf numFmtId="3" fontId="7" fillId="24" borderId="3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20" xfId="63" applyFont="1" applyFill="1" applyBorder="1" applyAlignment="1">
      <alignment horizontal="left"/>
      <protection/>
    </xf>
    <xf numFmtId="0" fontId="6" fillId="0" borderId="11" xfId="62" applyFont="1" applyFill="1" applyBorder="1" applyAlignment="1">
      <alignment horizontal="left"/>
      <protection/>
    </xf>
    <xf numFmtId="0" fontId="6" fillId="0" borderId="11" xfId="60" applyFont="1" applyFill="1" applyBorder="1" applyAlignment="1">
      <alignment horizontal="left"/>
      <protection/>
    </xf>
    <xf numFmtId="0" fontId="6" fillId="0" borderId="50" xfId="60" applyFont="1" applyFill="1" applyBorder="1" applyAlignment="1">
      <alignment horizontal="left"/>
      <protection/>
    </xf>
    <xf numFmtId="0" fontId="6" fillId="0" borderId="53" xfId="0" applyFont="1" applyFill="1" applyBorder="1" applyAlignment="1">
      <alignment/>
    </xf>
    <xf numFmtId="3" fontId="7" fillId="24" borderId="31" xfId="63" applyNumberFormat="1" applyFont="1" applyFill="1" applyBorder="1" applyAlignment="1">
      <alignment horizontal="right"/>
      <protection/>
    </xf>
    <xf numFmtId="0" fontId="6" fillId="0" borderId="50" xfId="0" applyFont="1" applyFill="1" applyBorder="1" applyAlignment="1">
      <alignment horizontal="left"/>
    </xf>
    <xf numFmtId="0" fontId="6" fillId="0" borderId="56" xfId="63" applyFont="1" applyFill="1" applyBorder="1" applyAlignment="1">
      <alignment horizontal="left"/>
      <protection/>
    </xf>
    <xf numFmtId="0" fontId="6" fillId="0" borderId="12" xfId="63" applyFont="1" applyFill="1" applyBorder="1" applyAlignment="1">
      <alignment horizontal="left"/>
      <protection/>
    </xf>
    <xf numFmtId="3" fontId="7" fillId="24" borderId="34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3" fontId="7" fillId="24" borderId="31" xfId="62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7" fillId="0" borderId="20" xfId="63" applyFont="1" applyFill="1" applyBorder="1" applyAlignment="1">
      <alignment horizontal="left"/>
      <protection/>
    </xf>
    <xf numFmtId="0" fontId="7" fillId="0" borderId="11" xfId="63" applyFont="1" applyFill="1" applyBorder="1" applyAlignment="1">
      <alignment horizontal="left"/>
      <protection/>
    </xf>
    <xf numFmtId="0" fontId="7" fillId="0" borderId="50" xfId="63" applyFont="1" applyFill="1" applyBorder="1" applyAlignment="1">
      <alignment horizontal="left"/>
      <protection/>
    </xf>
    <xf numFmtId="3" fontId="7" fillId="24" borderId="31" xfId="63" applyNumberFormat="1" applyFont="1" applyFill="1" applyBorder="1" applyAlignment="1">
      <alignment/>
      <protection/>
    </xf>
    <xf numFmtId="0" fontId="6" fillId="0" borderId="20" xfId="63" applyFont="1" applyFill="1" applyBorder="1" applyAlignment="1">
      <alignment horizontal="left"/>
      <protection/>
    </xf>
    <xf numFmtId="0" fontId="6" fillId="0" borderId="11" xfId="63" applyFont="1" applyFill="1" applyBorder="1" applyAlignment="1">
      <alignment horizontal="left"/>
      <protection/>
    </xf>
    <xf numFmtId="0" fontId="6" fillId="25" borderId="11" xfId="63" applyFont="1" applyFill="1" applyBorder="1" applyAlignment="1">
      <alignment horizontal="left"/>
      <protection/>
    </xf>
    <xf numFmtId="0" fontId="6" fillId="25" borderId="50" xfId="63" applyFont="1" applyFill="1" applyBorder="1" applyAlignment="1">
      <alignment horizontal="left"/>
      <protection/>
    </xf>
    <xf numFmtId="3" fontId="6" fillId="24" borderId="31" xfId="63" applyNumberFormat="1" applyFont="1" applyFill="1" applyBorder="1" applyAlignment="1">
      <alignment horizontal="right"/>
      <protection/>
    </xf>
    <xf numFmtId="0" fontId="7" fillId="0" borderId="20" xfId="63" applyFont="1" applyFill="1" applyBorder="1" applyAlignment="1">
      <alignment horizontal="left"/>
      <protection/>
    </xf>
    <xf numFmtId="0" fontId="7" fillId="0" borderId="11" xfId="63" applyFont="1" applyFill="1" applyBorder="1" applyAlignment="1">
      <alignment horizontal="left"/>
      <protection/>
    </xf>
    <xf numFmtId="0" fontId="7" fillId="25" borderId="11" xfId="63" applyFont="1" applyFill="1" applyBorder="1" applyAlignment="1">
      <alignment horizontal="left"/>
      <protection/>
    </xf>
    <xf numFmtId="0" fontId="7" fillId="25" borderId="50" xfId="63" applyFont="1" applyFill="1" applyBorder="1" applyAlignment="1">
      <alignment horizontal="left"/>
      <protection/>
    </xf>
    <xf numFmtId="3" fontId="7" fillId="24" borderId="31" xfId="63" applyNumberFormat="1" applyFont="1" applyFill="1" applyBorder="1" applyAlignment="1">
      <alignment/>
      <protection/>
    </xf>
    <xf numFmtId="0" fontId="6" fillId="0" borderId="50" xfId="0" applyFont="1" applyFill="1" applyBorder="1" applyAlignment="1">
      <alignment horizontal="left"/>
    </xf>
    <xf numFmtId="0" fontId="6" fillId="0" borderId="50" xfId="58" applyFont="1" applyFill="1" applyBorder="1" applyAlignment="1">
      <alignment horizontal="left" wrapText="1"/>
      <protection/>
    </xf>
    <xf numFmtId="0" fontId="7" fillId="0" borderId="11" xfId="58" applyFont="1" applyFill="1" applyBorder="1" applyAlignment="1">
      <alignment horizontal="left" wrapText="1"/>
      <protection/>
    </xf>
    <xf numFmtId="0" fontId="7" fillId="0" borderId="50" xfId="58" applyFont="1" applyFill="1" applyBorder="1" applyAlignment="1">
      <alignment horizontal="left" wrapText="1"/>
      <protection/>
    </xf>
    <xf numFmtId="0" fontId="7" fillId="0" borderId="24" xfId="63" applyFont="1" applyFill="1" applyBorder="1" applyAlignment="1">
      <alignment horizontal="left"/>
      <protection/>
    </xf>
    <xf numFmtId="0" fontId="7" fillId="0" borderId="13" xfId="63" applyFont="1" applyFill="1" applyBorder="1" applyAlignment="1">
      <alignment horizontal="left"/>
      <protection/>
    </xf>
    <xf numFmtId="0" fontId="7" fillId="0" borderId="48" xfId="63" applyFont="1" applyFill="1" applyBorder="1" applyAlignment="1">
      <alignment horizontal="left"/>
      <protection/>
    </xf>
    <xf numFmtId="3" fontId="7" fillId="24" borderId="32" xfId="63" applyNumberFormat="1" applyFont="1" applyFill="1" applyBorder="1" applyAlignment="1">
      <alignment/>
      <protection/>
    </xf>
    <xf numFmtId="0" fontId="7" fillId="0" borderId="23" xfId="63" applyFont="1" applyFill="1" applyBorder="1" applyAlignment="1">
      <alignment horizontal="left"/>
      <protection/>
    </xf>
    <xf numFmtId="0" fontId="7" fillId="0" borderId="10" xfId="63" applyFont="1" applyFill="1" applyBorder="1" applyAlignment="1">
      <alignment horizontal="left"/>
      <protection/>
    </xf>
    <xf numFmtId="0" fontId="7" fillId="0" borderId="53" xfId="63" applyFont="1" applyFill="1" applyBorder="1" applyAlignment="1">
      <alignment horizontal="left"/>
      <protection/>
    </xf>
    <xf numFmtId="3" fontId="7" fillId="24" borderId="34" xfId="63" applyNumberFormat="1" applyFont="1" applyFill="1" applyBorder="1" applyAlignment="1">
      <alignment/>
      <protection/>
    </xf>
    <xf numFmtId="0" fontId="7" fillId="0" borderId="50" xfId="63" applyFont="1" applyFill="1" applyBorder="1" applyAlignment="1">
      <alignment horizontal="left"/>
      <protection/>
    </xf>
    <xf numFmtId="0" fontId="7" fillId="0" borderId="40" xfId="63" applyFont="1" applyFill="1" applyBorder="1" applyAlignment="1">
      <alignment horizontal="left"/>
      <protection/>
    </xf>
    <xf numFmtId="0" fontId="7" fillId="0" borderId="51" xfId="63" applyFont="1" applyFill="1" applyBorder="1" applyAlignment="1">
      <alignment horizontal="left"/>
      <protection/>
    </xf>
    <xf numFmtId="3" fontId="6" fillId="24" borderId="31" xfId="60" applyNumberFormat="1" applyFont="1" applyFill="1" applyBorder="1">
      <alignment/>
      <protection/>
    </xf>
    <xf numFmtId="3" fontId="7" fillId="24" borderId="31" xfId="63" applyNumberFormat="1" applyFont="1" applyFill="1" applyBorder="1" applyAlignment="1">
      <alignment/>
      <protection/>
    </xf>
    <xf numFmtId="0" fontId="7" fillId="0" borderId="23" xfId="58" applyFont="1" applyFill="1" applyBorder="1" applyAlignment="1">
      <alignment horizontal="left"/>
      <protection/>
    </xf>
    <xf numFmtId="0" fontId="7" fillId="0" borderId="10" xfId="58" applyFont="1" applyFill="1" applyBorder="1" applyAlignment="1">
      <alignment horizontal="left"/>
      <protection/>
    </xf>
    <xf numFmtId="0" fontId="7" fillId="0" borderId="10" xfId="58" applyFont="1" applyFill="1" applyBorder="1" applyAlignment="1">
      <alignment horizontal="left" wrapText="1"/>
      <protection/>
    </xf>
    <xf numFmtId="0" fontId="7" fillId="0" borderId="53" xfId="58" applyFont="1" applyFill="1" applyBorder="1" applyAlignment="1">
      <alignment horizontal="left" wrapText="1"/>
      <protection/>
    </xf>
    <xf numFmtId="3" fontId="7" fillId="24" borderId="34" xfId="58" applyNumberFormat="1" applyFont="1" applyFill="1" applyBorder="1" applyAlignment="1">
      <alignment/>
      <protection/>
    </xf>
    <xf numFmtId="0" fontId="8" fillId="0" borderId="20" xfId="60" applyFont="1" applyFill="1" applyBorder="1" applyAlignment="1">
      <alignment horizontal="left"/>
      <protection/>
    </xf>
    <xf numFmtId="3" fontId="7" fillId="24" borderId="31" xfId="63" applyNumberFormat="1" applyFont="1" applyFill="1" applyBorder="1" applyAlignment="1">
      <alignment horizontal="right"/>
      <protection/>
    </xf>
    <xf numFmtId="0" fontId="6" fillId="0" borderId="20" xfId="60" applyFont="1" applyFill="1" applyBorder="1" applyAlignment="1">
      <alignment horizontal="left"/>
      <protection/>
    </xf>
    <xf numFmtId="0" fontId="6" fillId="0" borderId="11" xfId="59" applyFont="1" applyFill="1" applyBorder="1" applyAlignment="1">
      <alignment horizontal="left"/>
      <protection/>
    </xf>
    <xf numFmtId="0" fontId="6" fillId="0" borderId="50" xfId="63" applyFont="1" applyFill="1" applyBorder="1" applyAlignment="1">
      <alignment horizontal="left"/>
      <protection/>
    </xf>
    <xf numFmtId="0" fontId="7" fillId="0" borderId="20" xfId="60" applyFont="1" applyFill="1" applyBorder="1" applyAlignment="1">
      <alignment horizontal="left"/>
      <protection/>
    </xf>
    <xf numFmtId="0" fontId="7" fillId="0" borderId="11" xfId="59" applyFont="1" applyFill="1" applyBorder="1" applyAlignment="1">
      <alignment horizontal="left"/>
      <protection/>
    </xf>
    <xf numFmtId="0" fontId="7" fillId="0" borderId="11" xfId="59" applyFont="1" applyFill="1" applyBorder="1">
      <alignment/>
      <protection/>
    </xf>
    <xf numFmtId="0" fontId="7" fillId="0" borderId="50" xfId="0" applyFont="1" applyFill="1" applyBorder="1" applyAlignment="1">
      <alignment horizontal="left"/>
    </xf>
    <xf numFmtId="3" fontId="7" fillId="24" borderId="31" xfId="0" applyNumberFormat="1" applyFont="1" applyFill="1" applyBorder="1" applyAlignment="1">
      <alignment/>
    </xf>
    <xf numFmtId="0" fontId="6" fillId="0" borderId="11" xfId="59" applyFont="1" applyFill="1" applyBorder="1">
      <alignment/>
      <protection/>
    </xf>
    <xf numFmtId="0" fontId="7" fillId="0" borderId="40" xfId="63" applyFont="1" applyFill="1" applyBorder="1" applyAlignment="1">
      <alignment horizontal="left"/>
      <protection/>
    </xf>
    <xf numFmtId="3" fontId="6" fillId="24" borderId="31" xfId="63" applyNumberFormat="1" applyFont="1" applyFill="1" applyBorder="1" applyAlignment="1">
      <alignment/>
      <protection/>
    </xf>
    <xf numFmtId="0" fontId="8" fillId="0" borderId="20" xfId="63" applyFont="1" applyFill="1" applyBorder="1" applyAlignment="1">
      <alignment horizontal="left"/>
      <protection/>
    </xf>
    <xf numFmtId="0" fontId="6" fillId="0" borderId="20" xfId="65" applyFont="1" applyFill="1" applyBorder="1" applyAlignment="1">
      <alignment horizontal="left"/>
      <protection/>
    </xf>
    <xf numFmtId="0" fontId="6" fillId="0" borderId="11" xfId="65" applyFont="1" applyFill="1" applyBorder="1" applyAlignment="1">
      <alignment horizontal="left"/>
      <protection/>
    </xf>
    <xf numFmtId="0" fontId="6" fillId="0" borderId="11" xfId="65" applyFont="1" applyFill="1" applyBorder="1">
      <alignment/>
      <protection/>
    </xf>
    <xf numFmtId="0" fontId="6" fillId="0" borderId="50" xfId="65" applyFont="1" applyFill="1" applyBorder="1">
      <alignment/>
      <protection/>
    </xf>
    <xf numFmtId="3" fontId="7" fillId="24" borderId="31" xfId="63" applyNumberFormat="1" applyFont="1" applyFill="1" applyBorder="1" applyAlignment="1" applyProtection="1">
      <alignment/>
      <protection locked="0"/>
    </xf>
    <xf numFmtId="0" fontId="6" fillId="0" borderId="50" xfId="60" applyFont="1" applyFill="1" applyBorder="1" applyAlignment="1">
      <alignment horizontal="left"/>
      <protection/>
    </xf>
    <xf numFmtId="0" fontId="7" fillId="0" borderId="11" xfId="65" applyFont="1" applyFill="1" applyBorder="1" applyAlignment="1">
      <alignment horizontal="left"/>
      <protection/>
    </xf>
    <xf numFmtId="0" fontId="7" fillId="0" borderId="50" xfId="65" applyFont="1" applyFill="1" applyBorder="1" applyAlignment="1">
      <alignment horizontal="left"/>
      <protection/>
    </xf>
    <xf numFmtId="3" fontId="6" fillId="24" borderId="31" xfId="66" applyNumberFormat="1" applyFont="1" applyFill="1" applyBorder="1">
      <alignment/>
      <protection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63" xfId="57" applyFont="1" applyFill="1" applyBorder="1">
      <alignment/>
      <protection/>
    </xf>
    <xf numFmtId="3" fontId="6" fillId="24" borderId="31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3" fontId="7" fillId="24" borderId="3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left"/>
    </xf>
    <xf numFmtId="0" fontId="8" fillId="0" borderId="20" xfId="63" applyNumberFormat="1" applyFont="1" applyFill="1" applyBorder="1" applyAlignment="1">
      <alignment horizontal="left"/>
      <protection/>
    </xf>
    <xf numFmtId="0" fontId="7" fillId="0" borderId="50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3" fontId="6" fillId="24" borderId="31" xfId="60" applyNumberFormat="1" applyFont="1" applyFill="1" applyBorder="1" applyAlignment="1">
      <alignment horizontal="right"/>
      <protection/>
    </xf>
    <xf numFmtId="3" fontId="6" fillId="24" borderId="31" xfId="64" applyNumberFormat="1" applyFont="1" applyFill="1" applyBorder="1" applyAlignment="1">
      <alignment horizontal="right"/>
      <protection/>
    </xf>
    <xf numFmtId="0" fontId="7" fillId="0" borderId="12" xfId="63" applyFont="1" applyFill="1" applyBorder="1" applyAlignment="1">
      <alignment horizontal="left"/>
      <protection/>
    </xf>
    <xf numFmtId="0" fontId="7" fillId="0" borderId="51" xfId="63" applyFont="1" applyFill="1" applyBorder="1" applyAlignment="1">
      <alignment horizontal="left"/>
      <protection/>
    </xf>
    <xf numFmtId="3" fontId="7" fillId="24" borderId="25" xfId="63" applyNumberFormat="1" applyFont="1" applyFill="1" applyBorder="1" applyAlignment="1">
      <alignment/>
      <protection/>
    </xf>
    <xf numFmtId="0" fontId="8" fillId="0" borderId="20" xfId="58" applyFont="1" applyFill="1" applyBorder="1" applyAlignment="1">
      <alignment horizontal="left"/>
      <protection/>
    </xf>
    <xf numFmtId="0" fontId="8" fillId="0" borderId="11" xfId="58" applyFont="1" applyFill="1" applyBorder="1" applyAlignment="1">
      <alignment horizontal="left"/>
      <protection/>
    </xf>
    <xf numFmtId="0" fontId="6" fillId="0" borderId="20" xfId="58" applyFont="1" applyFill="1" applyBorder="1" applyAlignment="1">
      <alignment horizontal="left"/>
      <protection/>
    </xf>
    <xf numFmtId="0" fontId="6" fillId="0" borderId="11" xfId="63" applyFont="1" applyFill="1" applyBorder="1" applyAlignment="1">
      <alignment horizontal="left" wrapText="1"/>
      <protection/>
    </xf>
    <xf numFmtId="0" fontId="6" fillId="0" borderId="50" xfId="63" applyFont="1" applyFill="1" applyBorder="1" applyAlignment="1">
      <alignment horizontal="left" wrapText="1"/>
      <protection/>
    </xf>
    <xf numFmtId="0" fontId="7" fillId="0" borderId="11" xfId="63" applyFont="1" applyFill="1" applyBorder="1" applyAlignment="1">
      <alignment horizontal="left" wrapText="1"/>
      <protection/>
    </xf>
    <xf numFmtId="0" fontId="7" fillId="0" borderId="50" xfId="63" applyFont="1" applyFill="1" applyBorder="1" applyAlignment="1">
      <alignment horizontal="left" wrapText="1"/>
      <protection/>
    </xf>
    <xf numFmtId="3" fontId="7" fillId="24" borderId="31" xfId="58" applyNumberFormat="1" applyFont="1" applyFill="1" applyBorder="1" applyAlignment="1">
      <alignment/>
      <protection/>
    </xf>
    <xf numFmtId="0" fontId="8" fillId="0" borderId="20" xfId="58" applyFont="1" applyFill="1" applyBorder="1" applyAlignment="1">
      <alignment horizontal="left"/>
      <protection/>
    </xf>
    <xf numFmtId="0" fontId="8" fillId="0" borderId="11" xfId="58" applyFont="1" applyFill="1" applyBorder="1" applyAlignment="1">
      <alignment horizontal="left"/>
      <protection/>
    </xf>
    <xf numFmtId="0" fontId="6" fillId="0" borderId="20" xfId="58" applyFont="1" applyFill="1" applyBorder="1" applyAlignment="1">
      <alignment horizontal="left"/>
      <protection/>
    </xf>
    <xf numFmtId="0" fontId="6" fillId="0" borderId="11" xfId="58" applyFont="1" applyFill="1" applyBorder="1" applyAlignment="1">
      <alignment horizontal="left"/>
      <protection/>
    </xf>
    <xf numFmtId="0" fontId="6" fillId="0" borderId="11" xfId="58" applyFont="1" applyFill="1" applyBorder="1" applyAlignment="1">
      <alignment horizontal="left" wrapText="1"/>
      <protection/>
    </xf>
    <xf numFmtId="0" fontId="6" fillId="0" borderId="50" xfId="58" applyFont="1" applyFill="1" applyBorder="1" applyAlignment="1">
      <alignment horizontal="left" wrapText="1"/>
      <protection/>
    </xf>
    <xf numFmtId="0" fontId="40" fillId="0" borderId="50" xfId="63" applyFont="1" applyFill="1" applyBorder="1" applyAlignment="1">
      <alignment horizontal="left"/>
      <protection/>
    </xf>
    <xf numFmtId="0" fontId="7" fillId="0" borderId="51" xfId="58" applyFont="1" applyFill="1" applyBorder="1" applyAlignment="1">
      <alignment horizontal="left" wrapText="1"/>
      <protection/>
    </xf>
    <xf numFmtId="1" fontId="6" fillId="0" borderId="11" xfId="0" applyNumberFormat="1" applyFont="1" applyFill="1" applyBorder="1" applyAlignment="1">
      <alignment horizontal="left"/>
    </xf>
    <xf numFmtId="3" fontId="6" fillId="0" borderId="50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horizontal="left"/>
    </xf>
    <xf numFmtId="3" fontId="7" fillId="24" borderId="31" xfId="60" applyNumberFormat="1" applyFont="1" applyFill="1" applyBorder="1" applyAlignment="1">
      <alignment horizontal="right"/>
      <protection/>
    </xf>
    <xf numFmtId="1" fontId="6" fillId="0" borderId="11" xfId="0" applyNumberFormat="1" applyFont="1" applyFill="1" applyBorder="1" applyAlignment="1">
      <alignment horizontal="left"/>
    </xf>
    <xf numFmtId="3" fontId="41" fillId="24" borderId="3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24" borderId="31" xfId="63" applyNumberFormat="1" applyFont="1" applyFill="1" applyBorder="1" applyAlignment="1">
      <alignment horizontal="right"/>
      <protection/>
    </xf>
    <xf numFmtId="3" fontId="7" fillId="24" borderId="31" xfId="60" applyNumberFormat="1" applyFont="1" applyFill="1" applyBorder="1" applyAlignment="1">
      <alignment/>
      <protection/>
    </xf>
    <xf numFmtId="0" fontId="7" fillId="0" borderId="23" xfId="60" applyFont="1" applyFill="1" applyBorder="1" applyAlignment="1">
      <alignment horizontal="left"/>
      <protection/>
    </xf>
    <xf numFmtId="0" fontId="7" fillId="0" borderId="10" xfId="60" applyFont="1" applyFill="1" applyBorder="1" applyAlignment="1">
      <alignment horizontal="left"/>
      <protection/>
    </xf>
    <xf numFmtId="0" fontId="7" fillId="0" borderId="53" xfId="60" applyFont="1" applyFill="1" applyBorder="1" applyAlignment="1">
      <alignment horizontal="left"/>
      <protection/>
    </xf>
    <xf numFmtId="0" fontId="8" fillId="0" borderId="20" xfId="63" applyFont="1" applyFill="1" applyBorder="1" applyAlignment="1">
      <alignment horizontal="left"/>
      <protection/>
    </xf>
    <xf numFmtId="0" fontId="6" fillId="25" borderId="50" xfId="0" applyFont="1" applyFill="1" applyBorder="1" applyAlignment="1">
      <alignment horizontal="left"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11" xfId="63" applyFont="1" applyFill="1" applyBorder="1" applyAlignment="1">
      <alignment horizontal="left" vertical="center"/>
      <protection/>
    </xf>
    <xf numFmtId="0" fontId="7" fillId="0" borderId="20" xfId="63" applyFont="1" applyFill="1" applyBorder="1" applyAlignment="1">
      <alignment horizontal="left" vertical="center"/>
      <protection/>
    </xf>
    <xf numFmtId="0" fontId="7" fillId="0" borderId="11" xfId="63" applyFont="1" applyFill="1" applyBorder="1" applyAlignment="1">
      <alignment horizontal="left" vertical="center"/>
      <protection/>
    </xf>
    <xf numFmtId="3" fontId="7" fillId="24" borderId="31" xfId="63" applyNumberFormat="1" applyFont="1" applyFill="1" applyBorder="1" applyAlignment="1">
      <alignment vertical="center"/>
      <protection/>
    </xf>
    <xf numFmtId="0" fontId="7" fillId="25" borderId="50" xfId="0" applyFont="1" applyFill="1" applyBorder="1" applyAlignment="1">
      <alignment horizontal="left"/>
    </xf>
    <xf numFmtId="0" fontId="6" fillId="25" borderId="50" xfId="0" applyFont="1" applyFill="1" applyBorder="1" applyAlignment="1">
      <alignment horizontal="left" shrinkToFit="1"/>
    </xf>
    <xf numFmtId="3" fontId="6" fillId="24" borderId="31" xfId="63" applyNumberFormat="1" applyFont="1" applyFill="1" applyBorder="1" applyAlignment="1">
      <alignment horizontal="right" vertical="center"/>
      <protection/>
    </xf>
    <xf numFmtId="3" fontId="7" fillId="24" borderId="30" xfId="63" applyNumberFormat="1" applyFont="1" applyFill="1" applyBorder="1" applyAlignment="1">
      <alignment horizontal="right" vertical="center"/>
      <protection/>
    </xf>
    <xf numFmtId="0" fontId="8" fillId="0" borderId="20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left"/>
      <protection/>
    </xf>
    <xf numFmtId="0" fontId="7" fillId="0" borderId="11" xfId="63" applyFont="1" applyFill="1" applyBorder="1" applyAlignment="1">
      <alignment horizontal="left" shrinkToFit="1"/>
      <protection/>
    </xf>
    <xf numFmtId="0" fontId="6" fillId="0" borderId="12" xfId="58" applyFont="1" applyFill="1" applyBorder="1" applyAlignment="1">
      <alignment horizontal="left"/>
      <protection/>
    </xf>
    <xf numFmtId="0" fontId="6" fillId="0" borderId="51" xfId="58" applyFont="1" applyFill="1" applyBorder="1" applyAlignment="1">
      <alignment horizontal="left" wrapText="1"/>
      <protection/>
    </xf>
    <xf numFmtId="0" fontId="7" fillId="0" borderId="44" xfId="63" applyFont="1" applyFill="1" applyBorder="1" applyAlignment="1">
      <alignment horizontal="left"/>
      <protection/>
    </xf>
    <xf numFmtId="0" fontId="7" fillId="0" borderId="65" xfId="63" applyFont="1" applyFill="1" applyBorder="1" applyAlignment="1">
      <alignment horizontal="left"/>
      <protection/>
    </xf>
    <xf numFmtId="3" fontId="7" fillId="24" borderId="33" xfId="63" applyNumberFormat="1" applyFont="1" applyFill="1" applyBorder="1" applyAlignment="1">
      <alignment/>
      <protection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</cellXfs>
  <cellStyles count="69">
    <cellStyle name="Normal" xfId="0"/>
    <cellStyle name="_JNP_6300" xfId="16"/>
    <cellStyle name="_JNP_6300_1" xfId="17"/>
    <cellStyle name="_JNPIII29.11" xfId="18"/>
    <cellStyle name="_OB_JNP_2003" xfId="19"/>
    <cellStyle name="_Příjmy 2001-tab" xfId="20"/>
    <cellStyle name="_PV §" xfId="21"/>
    <cellStyle name="20 % – Zvýraznění1" xfId="22"/>
    <cellStyle name="20 % – Zvýraznění2" xfId="23"/>
    <cellStyle name="20 % – Zvýraznění3" xfId="24"/>
    <cellStyle name="20 % – Zvýraznění4" xfId="25"/>
    <cellStyle name="20 % – Zvýraznění5" xfId="26"/>
    <cellStyle name="20 % – Zvýraznění6" xfId="27"/>
    <cellStyle name="40 % – Zvýraznění1" xfId="28"/>
    <cellStyle name="40 % – Zvýraznění2" xfId="29"/>
    <cellStyle name="40 % – Zvýraznění3" xfId="30"/>
    <cellStyle name="40 % – Zvýraznění4" xfId="31"/>
    <cellStyle name="40 % – Zvýraznění5" xfId="32"/>
    <cellStyle name="40 % – Zvýraznění6" xfId="33"/>
    <cellStyle name="60 % – Zvýraznění1" xfId="34"/>
    <cellStyle name="60 % – Zvýraznění2" xfId="35"/>
    <cellStyle name="60 % – Zvýraznění3" xfId="36"/>
    <cellStyle name="60 % – Zvýraznění4" xfId="37"/>
    <cellStyle name="60 % – Zvýraznění5" xfId="38"/>
    <cellStyle name="60 % – Zvýraznění6" xfId="39"/>
    <cellStyle name="Celkem" xfId="40"/>
    <cellStyle name="Comma" xfId="41"/>
    <cellStyle name="Comma [0]" xfId="42"/>
    <cellStyle name="Hyperlink" xfId="43"/>
    <cellStyle name="Chybně" xfId="44"/>
    <cellStyle name="Kontrolní buňka" xfId="45"/>
    <cellStyle name="Currency" xfId="46"/>
    <cellStyle name="Currency [0]" xfId="47"/>
    <cellStyle name="_x0001_n" xfId="48"/>
    <cellStyle name="Nadpis 1" xfId="49"/>
    <cellStyle name="Nadpis 2" xfId="50"/>
    <cellStyle name="Nadpis 3" xfId="51"/>
    <cellStyle name="Nadpis 4" xfId="52"/>
    <cellStyle name="Název" xfId="53"/>
    <cellStyle name="Nedefinován" xfId="54"/>
    <cellStyle name="Neutrální" xfId="55"/>
    <cellStyle name="normální_Archiv- příjmy" xfId="56"/>
    <cellStyle name="normální_Archiv- příjmy_PV_položky" xfId="57"/>
    <cellStyle name="normální_Kunovská-Plnění rozpočtu příjmů a výdajů v.m.06-2002" xfId="58"/>
    <cellStyle name="normální_Perka 13-závěr" xfId="59"/>
    <cellStyle name="normální_Plnění PV" xfId="60"/>
    <cellStyle name="normální_Příjmy 2001-tab" xfId="61"/>
    <cellStyle name="normální_Výdaje" xfId="62"/>
    <cellStyle name="normální_Výdaje 2001-tab" xfId="63"/>
    <cellStyle name="normální_Výdaje provoz 2000" xfId="64"/>
    <cellStyle name="normální_Vydaje1_ OŽP -konečná verze" xfId="65"/>
    <cellStyle name="normální_Výdaje-2 etapa-vokurková" xfId="66"/>
    <cellStyle name="Poznámka" xfId="67"/>
    <cellStyle name="Percent" xfId="68"/>
    <cellStyle name="Propojená buňka" xfId="69"/>
    <cellStyle name="Followed Hyperlink" xfId="70"/>
    <cellStyle name="Správně" xfId="71"/>
    <cellStyle name="Styl 1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4"/>
  <sheetViews>
    <sheetView showZeros="0" tabSelected="1" zoomScale="75" zoomScaleNormal="75" zoomScaleSheetLayoutView="75" workbookViewId="0" topLeftCell="A1">
      <selection activeCell="A2" sqref="A2"/>
    </sheetView>
  </sheetViews>
  <sheetFormatPr defaultColWidth="9.00390625" defaultRowHeight="12.75"/>
  <cols>
    <col min="1" max="1" width="4.625" style="0" customWidth="1"/>
    <col min="2" max="2" width="8.25390625" style="142" customWidth="1"/>
    <col min="3" max="3" width="59.00390625" style="0" customWidth="1"/>
    <col min="4" max="4" width="13.125" style="0" customWidth="1"/>
    <col min="5" max="5" width="14.375" style="5" customWidth="1"/>
    <col min="6" max="6" width="12.75390625" style="5" customWidth="1"/>
    <col min="7" max="8" width="14.375" style="5" customWidth="1"/>
    <col min="9" max="9" width="15.25390625" style="5" customWidth="1"/>
    <col min="10" max="11" width="14.375" style="5" customWidth="1"/>
    <col min="12" max="12" width="16.375" style="5" customWidth="1"/>
    <col min="13" max="13" width="11.75390625" style="0" customWidth="1"/>
    <col min="14" max="16" width="16.75390625" style="0" customWidth="1"/>
    <col min="17" max="17" width="10.625" style="0" bestFit="1" customWidth="1"/>
    <col min="18" max="18" width="12.00390625" style="0" bestFit="1" customWidth="1"/>
  </cols>
  <sheetData>
    <row r="1" spans="2:21" ht="22.5">
      <c r="B1" s="143" t="s">
        <v>70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"/>
      <c r="O1" s="1"/>
      <c r="P1" s="1"/>
      <c r="Q1" s="1"/>
      <c r="R1" s="1"/>
      <c r="S1" s="1"/>
      <c r="T1" s="1"/>
      <c r="U1" s="1"/>
    </row>
    <row r="2" spans="2:21" ht="23.25" thickBot="1">
      <c r="B2" s="140"/>
      <c r="C2" s="10"/>
      <c r="D2" s="10"/>
      <c r="E2" s="66"/>
      <c r="F2" s="66"/>
      <c r="G2" s="66"/>
      <c r="H2" s="66"/>
      <c r="I2" s="66"/>
      <c r="J2" s="66"/>
      <c r="K2" s="66"/>
      <c r="L2" s="66"/>
      <c r="M2" s="10"/>
      <c r="N2" s="1"/>
      <c r="O2" s="1"/>
      <c r="P2" s="1"/>
      <c r="Q2" s="1"/>
      <c r="R2" s="1"/>
      <c r="S2" s="1"/>
      <c r="T2" s="1"/>
      <c r="U2" s="1"/>
    </row>
    <row r="3" spans="2:24" ht="19.5" customHeight="1" thickBot="1">
      <c r="B3" s="11"/>
      <c r="C3" s="2"/>
      <c r="D3" s="68" t="s">
        <v>37</v>
      </c>
      <c r="E3" s="84" t="s">
        <v>38</v>
      </c>
      <c r="F3" s="129" t="s">
        <v>39</v>
      </c>
      <c r="G3" s="85" t="s">
        <v>40</v>
      </c>
      <c r="H3" s="87" t="s">
        <v>41</v>
      </c>
      <c r="I3" s="87" t="s">
        <v>42</v>
      </c>
      <c r="J3" s="86" t="s">
        <v>45</v>
      </c>
      <c r="K3" s="129" t="s">
        <v>48</v>
      </c>
      <c r="L3" s="116" t="s">
        <v>62</v>
      </c>
      <c r="M3" s="86" t="s">
        <v>52</v>
      </c>
      <c r="N3" s="2"/>
      <c r="O3" s="2"/>
      <c r="P3" s="2"/>
      <c r="Q3" s="2"/>
      <c r="R3" s="2"/>
      <c r="S3" s="2"/>
      <c r="T3" s="2"/>
      <c r="U3" s="2"/>
      <c r="V3" s="5"/>
      <c r="W3" s="5"/>
      <c r="X3" s="5"/>
    </row>
    <row r="4" spans="2:24" ht="15.75">
      <c r="B4" s="13"/>
      <c r="C4" s="69"/>
      <c r="D4" s="47" t="s">
        <v>0</v>
      </c>
      <c r="E4" s="56" t="s">
        <v>35</v>
      </c>
      <c r="F4" s="128" t="s">
        <v>65</v>
      </c>
      <c r="G4" s="144" t="s">
        <v>50</v>
      </c>
      <c r="H4" s="145"/>
      <c r="I4" s="137" t="s">
        <v>59</v>
      </c>
      <c r="J4" s="47" t="s">
        <v>54</v>
      </c>
      <c r="K4" s="128" t="s">
        <v>56</v>
      </c>
      <c r="L4" s="97" t="s">
        <v>35</v>
      </c>
      <c r="M4" s="118" t="s">
        <v>73</v>
      </c>
      <c r="N4" s="14"/>
      <c r="O4" s="14"/>
      <c r="P4" s="15"/>
      <c r="Q4" s="16"/>
      <c r="R4" s="16"/>
      <c r="S4" s="17"/>
      <c r="T4" s="17"/>
      <c r="U4" s="2"/>
      <c r="V4" s="5"/>
      <c r="W4" s="5"/>
      <c r="X4" s="5"/>
    </row>
    <row r="5" spans="1:24" ht="15.75">
      <c r="A5" s="18" t="s">
        <v>11</v>
      </c>
      <c r="B5" s="19" t="s">
        <v>68</v>
      </c>
      <c r="C5" s="70" t="s">
        <v>1</v>
      </c>
      <c r="D5" s="48">
        <v>2010</v>
      </c>
      <c r="E5" s="46" t="s">
        <v>36</v>
      </c>
      <c r="F5" s="46" t="s">
        <v>66</v>
      </c>
      <c r="G5" s="20" t="s">
        <v>49</v>
      </c>
      <c r="H5" s="70" t="s">
        <v>51</v>
      </c>
      <c r="I5" s="70" t="s">
        <v>60</v>
      </c>
      <c r="J5" s="48" t="s">
        <v>53</v>
      </c>
      <c r="K5" s="46" t="s">
        <v>57</v>
      </c>
      <c r="L5" s="98" t="s">
        <v>72</v>
      </c>
      <c r="M5" s="48" t="s">
        <v>64</v>
      </c>
      <c r="N5" s="14"/>
      <c r="O5" s="14"/>
      <c r="P5" s="21"/>
      <c r="Q5" s="22"/>
      <c r="R5" s="22"/>
      <c r="S5" s="17"/>
      <c r="T5" s="17"/>
      <c r="U5" s="2"/>
      <c r="V5" s="5"/>
      <c r="W5" s="5"/>
      <c r="X5" s="5"/>
    </row>
    <row r="6" spans="1:24" ht="16.5" thickBot="1">
      <c r="A6" s="18"/>
      <c r="B6" s="23"/>
      <c r="C6" s="71" t="s">
        <v>2</v>
      </c>
      <c r="D6" s="49"/>
      <c r="E6" s="57">
        <v>2011</v>
      </c>
      <c r="F6" s="57"/>
      <c r="G6" s="24" t="s">
        <v>53</v>
      </c>
      <c r="H6" s="88" t="s">
        <v>53</v>
      </c>
      <c r="I6" s="88" t="s">
        <v>61</v>
      </c>
      <c r="J6" s="49" t="s">
        <v>69</v>
      </c>
      <c r="K6" s="130" t="s">
        <v>58</v>
      </c>
      <c r="L6" s="99" t="s">
        <v>55</v>
      </c>
      <c r="M6" s="49" t="s">
        <v>3</v>
      </c>
      <c r="N6" s="25"/>
      <c r="O6" s="25"/>
      <c r="P6" s="26"/>
      <c r="Q6" s="27"/>
      <c r="R6" s="27"/>
      <c r="S6" s="2"/>
      <c r="T6" s="2"/>
      <c r="U6" s="2"/>
      <c r="V6" s="5"/>
      <c r="W6" s="5"/>
      <c r="X6" s="5"/>
    </row>
    <row r="7" spans="1:24" ht="15.75">
      <c r="A7" s="18">
        <v>1</v>
      </c>
      <c r="B7" s="35">
        <v>1700</v>
      </c>
      <c r="C7" s="72" t="s">
        <v>25</v>
      </c>
      <c r="D7" s="81">
        <f>1638949-D36-D37</f>
        <v>416098</v>
      </c>
      <c r="E7" s="58">
        <v>287151</v>
      </c>
      <c r="F7" s="58"/>
      <c r="G7" s="67"/>
      <c r="H7" s="89"/>
      <c r="I7" s="89">
        <v>-200</v>
      </c>
      <c r="J7" s="134">
        <f>E7+F7+G7+H7+I7</f>
        <v>286951</v>
      </c>
      <c r="K7" s="131"/>
      <c r="L7" s="100">
        <f>J7+K7</f>
        <v>286951</v>
      </c>
      <c r="M7" s="119">
        <f aca="true" t="shared" si="0" ref="M7:M34">L7/E7*100</f>
        <v>99.93035023384908</v>
      </c>
      <c r="N7" s="25"/>
      <c r="O7" s="25"/>
      <c r="P7" s="26"/>
      <c r="Q7" s="27"/>
      <c r="R7" s="27"/>
      <c r="S7" s="2"/>
      <c r="T7" s="2"/>
      <c r="U7" s="2"/>
      <c r="V7" s="5"/>
      <c r="W7" s="5"/>
      <c r="X7" s="5"/>
    </row>
    <row r="8" spans="1:24" ht="16.5" thickBot="1">
      <c r="A8" s="18">
        <v>2</v>
      </c>
      <c r="B8" s="38">
        <v>1700</v>
      </c>
      <c r="C8" s="73" t="s">
        <v>26</v>
      </c>
      <c r="D8" s="82"/>
      <c r="E8" s="59">
        <v>5950</v>
      </c>
      <c r="F8" s="59"/>
      <c r="G8" s="8"/>
      <c r="H8" s="90"/>
      <c r="I8" s="90"/>
      <c r="J8" s="52">
        <f aca="true" t="shared" si="1" ref="J8:J34">E8+F8+G8+H8+I8</f>
        <v>5950</v>
      </c>
      <c r="K8" s="59"/>
      <c r="L8" s="101">
        <f>J8+K8</f>
        <v>5950</v>
      </c>
      <c r="M8" s="120">
        <f t="shared" si="0"/>
        <v>100</v>
      </c>
      <c r="N8" s="25"/>
      <c r="O8" s="25"/>
      <c r="P8" s="26"/>
      <c r="Q8" s="27"/>
      <c r="R8" s="27"/>
      <c r="S8" s="2"/>
      <c r="T8" s="2"/>
      <c r="U8" s="2"/>
      <c r="V8" s="5"/>
      <c r="W8" s="5"/>
      <c r="X8" s="5"/>
    </row>
    <row r="9" spans="1:24" ht="16.5" thickBot="1">
      <c r="A9" s="18">
        <v>3</v>
      </c>
      <c r="B9" s="33">
        <v>1900</v>
      </c>
      <c r="C9" s="74" t="s">
        <v>24</v>
      </c>
      <c r="D9" s="83">
        <v>49517</v>
      </c>
      <c r="E9" s="60">
        <v>52190</v>
      </c>
      <c r="F9" s="60">
        <v>40994</v>
      </c>
      <c r="G9" s="55"/>
      <c r="H9" s="60">
        <f>351+700+1200-1500</f>
        <v>751</v>
      </c>
      <c r="I9" s="91">
        <f>-9760-7743</f>
        <v>-17503</v>
      </c>
      <c r="J9" s="135">
        <f t="shared" si="1"/>
        <v>76432</v>
      </c>
      <c r="K9" s="60"/>
      <c r="L9" s="100">
        <f>J9+K9</f>
        <v>76432</v>
      </c>
      <c r="M9" s="121">
        <f t="shared" si="0"/>
        <v>146.44951140065146</v>
      </c>
      <c r="N9" s="25"/>
      <c r="O9" s="25"/>
      <c r="P9" s="26"/>
      <c r="Q9" s="27"/>
      <c r="R9" s="27"/>
      <c r="S9" s="2"/>
      <c r="T9" s="2"/>
      <c r="U9" s="2"/>
      <c r="V9" s="5"/>
      <c r="W9" s="5"/>
      <c r="X9" s="5"/>
    </row>
    <row r="10" spans="1:24" ht="15.75">
      <c r="A10" s="18">
        <v>4</v>
      </c>
      <c r="B10" s="28">
        <v>3200</v>
      </c>
      <c r="C10" s="75" t="s">
        <v>12</v>
      </c>
      <c r="D10" s="50">
        <v>612205</v>
      </c>
      <c r="E10" s="61">
        <v>618956</v>
      </c>
      <c r="F10" s="61">
        <v>-200</v>
      </c>
      <c r="G10" s="29">
        <v>-897</v>
      </c>
      <c r="H10" s="61"/>
      <c r="I10" s="92">
        <v>-1570</v>
      </c>
      <c r="J10" s="45">
        <f t="shared" si="1"/>
        <v>616289</v>
      </c>
      <c r="K10" s="61"/>
      <c r="L10" s="100">
        <f>J10+K10</f>
        <v>616289</v>
      </c>
      <c r="M10" s="122">
        <f t="shared" si="0"/>
        <v>99.5691131518234</v>
      </c>
      <c r="N10" s="30"/>
      <c r="O10" s="30"/>
      <c r="P10" s="31"/>
      <c r="Q10" s="31"/>
      <c r="R10" s="31"/>
      <c r="S10" s="2"/>
      <c r="T10" s="2"/>
      <c r="U10" s="2"/>
      <c r="V10" s="5"/>
      <c r="W10" s="5"/>
      <c r="X10" s="5"/>
    </row>
    <row r="11" spans="1:24" ht="15.75">
      <c r="A11" s="18">
        <v>5</v>
      </c>
      <c r="B11" s="32">
        <v>3600</v>
      </c>
      <c r="C11" s="76" t="s">
        <v>33</v>
      </c>
      <c r="D11" s="51">
        <v>3</v>
      </c>
      <c r="E11" s="62">
        <v>2008</v>
      </c>
      <c r="F11" s="62"/>
      <c r="G11" s="6"/>
      <c r="H11" s="93"/>
      <c r="I11" s="93">
        <v>-1008</v>
      </c>
      <c r="J11" s="51">
        <f t="shared" si="1"/>
        <v>1000</v>
      </c>
      <c r="K11" s="62"/>
      <c r="L11" s="102">
        <f aca="true" t="shared" si="2" ref="L11:L34">J11+K11</f>
        <v>1000</v>
      </c>
      <c r="M11" s="123">
        <f t="shared" si="0"/>
        <v>49.800796812749006</v>
      </c>
      <c r="N11" s="30"/>
      <c r="O11" s="30"/>
      <c r="P11" s="31"/>
      <c r="Q11" s="31"/>
      <c r="R11" s="31"/>
      <c r="S11" s="2"/>
      <c r="T11" s="2"/>
      <c r="U11" s="2"/>
      <c r="V11" s="5"/>
      <c r="W11" s="5"/>
      <c r="X11" s="5"/>
    </row>
    <row r="12" spans="1:24" ht="16.5" thickBot="1">
      <c r="A12" s="18">
        <v>6</v>
      </c>
      <c r="B12" s="32">
        <v>3900</v>
      </c>
      <c r="C12" s="76" t="s">
        <v>18</v>
      </c>
      <c r="D12" s="51">
        <v>1817</v>
      </c>
      <c r="E12" s="62">
        <v>1872</v>
      </c>
      <c r="F12" s="62"/>
      <c r="G12" s="6"/>
      <c r="H12" s="93"/>
      <c r="I12" s="93"/>
      <c r="J12" s="136">
        <f t="shared" si="1"/>
        <v>1872</v>
      </c>
      <c r="K12" s="62"/>
      <c r="L12" s="103">
        <f t="shared" si="2"/>
        <v>1872</v>
      </c>
      <c r="M12" s="123">
        <f t="shared" si="0"/>
        <v>100</v>
      </c>
      <c r="N12" s="30"/>
      <c r="O12" s="30"/>
      <c r="P12" s="31"/>
      <c r="Q12" s="31"/>
      <c r="R12" s="31"/>
      <c r="S12" s="2"/>
      <c r="T12" s="2"/>
      <c r="U12" s="2"/>
      <c r="V12" s="5"/>
      <c r="W12" s="5"/>
      <c r="X12" s="5"/>
    </row>
    <row r="13" spans="1:24" ht="16.5" thickBot="1">
      <c r="A13" s="18">
        <v>7</v>
      </c>
      <c r="B13" s="33"/>
      <c r="C13" s="77" t="s">
        <v>4</v>
      </c>
      <c r="D13" s="53">
        <f aca="true" t="shared" si="3" ref="D13:L13">SUM(D10:D12)</f>
        <v>614025</v>
      </c>
      <c r="E13" s="63">
        <f t="shared" si="3"/>
        <v>622836</v>
      </c>
      <c r="F13" s="63">
        <f t="shared" si="3"/>
        <v>-200</v>
      </c>
      <c r="G13" s="34">
        <f t="shared" si="3"/>
        <v>-897</v>
      </c>
      <c r="H13" s="34">
        <f t="shared" si="3"/>
        <v>0</v>
      </c>
      <c r="I13" s="117">
        <f>SUM(I10:I12)</f>
        <v>-2578</v>
      </c>
      <c r="J13" s="53">
        <f>SUM(J10:J12)</f>
        <v>619161</v>
      </c>
      <c r="K13" s="63">
        <f>SUM(K10:K12)</f>
        <v>0</v>
      </c>
      <c r="L13" s="104">
        <f t="shared" si="3"/>
        <v>619161</v>
      </c>
      <c r="M13" s="124">
        <f t="shared" si="0"/>
        <v>99.40995703523882</v>
      </c>
      <c r="N13" s="25"/>
      <c r="O13" s="25"/>
      <c r="P13" s="31"/>
      <c r="Q13" s="31"/>
      <c r="R13" s="31"/>
      <c r="S13" s="2"/>
      <c r="T13" s="2"/>
      <c r="U13" s="2"/>
      <c r="V13" s="5"/>
      <c r="W13" s="5"/>
      <c r="X13" s="5"/>
    </row>
    <row r="14" spans="1:24" ht="15.75">
      <c r="A14" s="18">
        <v>8</v>
      </c>
      <c r="B14" s="32">
        <v>4100</v>
      </c>
      <c r="C14" s="76" t="s">
        <v>21</v>
      </c>
      <c r="D14" s="51">
        <v>54633</v>
      </c>
      <c r="E14" s="62">
        <v>118567</v>
      </c>
      <c r="F14" s="62">
        <v>-306</v>
      </c>
      <c r="G14" s="6">
        <f>-70889+20140-15158</f>
        <v>-65907</v>
      </c>
      <c r="H14" s="62"/>
      <c r="I14" s="93">
        <v>-3328</v>
      </c>
      <c r="J14" s="51">
        <f t="shared" si="1"/>
        <v>49026</v>
      </c>
      <c r="K14" s="62"/>
      <c r="L14" s="102">
        <f t="shared" si="2"/>
        <v>49026</v>
      </c>
      <c r="M14" s="123">
        <f t="shared" si="0"/>
        <v>41.34877326743529</v>
      </c>
      <c r="N14" s="30"/>
      <c r="O14" s="30"/>
      <c r="P14" s="31"/>
      <c r="Q14" s="31"/>
      <c r="R14" s="31"/>
      <c r="S14" s="2"/>
      <c r="T14" s="2"/>
      <c r="U14" s="2"/>
      <c r="V14" s="5"/>
      <c r="W14" s="5"/>
      <c r="X14" s="5"/>
    </row>
    <row r="15" spans="1:24" ht="15.75">
      <c r="A15" s="18">
        <v>9</v>
      </c>
      <c r="B15" s="35">
        <v>4200</v>
      </c>
      <c r="C15" s="78" t="s">
        <v>14</v>
      </c>
      <c r="D15" s="54">
        <v>442858</v>
      </c>
      <c r="E15" s="64">
        <v>470835</v>
      </c>
      <c r="F15" s="64">
        <f>247-250</f>
        <v>-3</v>
      </c>
      <c r="G15" s="4"/>
      <c r="H15" s="94">
        <f>5832+1140-3443</f>
        <v>3529</v>
      </c>
      <c r="I15" s="94">
        <f>-5370-19005</f>
        <v>-24375</v>
      </c>
      <c r="J15" s="51">
        <f t="shared" si="1"/>
        <v>449986</v>
      </c>
      <c r="K15" s="64">
        <v>25018</v>
      </c>
      <c r="L15" s="102">
        <f t="shared" si="2"/>
        <v>475004</v>
      </c>
      <c r="M15" s="125">
        <f t="shared" si="0"/>
        <v>100.88544819310374</v>
      </c>
      <c r="N15" s="30"/>
      <c r="O15" s="30"/>
      <c r="P15" s="31"/>
      <c r="Q15" s="31"/>
      <c r="R15" s="31"/>
      <c r="S15" s="2"/>
      <c r="T15" s="2"/>
      <c r="U15" s="2"/>
      <c r="V15" s="5"/>
      <c r="W15" s="5"/>
      <c r="X15" s="5"/>
    </row>
    <row r="16" spans="1:24" ht="16.5" thickBot="1">
      <c r="A16" s="18">
        <v>10</v>
      </c>
      <c r="B16" s="32">
        <v>4300</v>
      </c>
      <c r="C16" s="76" t="s">
        <v>32</v>
      </c>
      <c r="D16" s="51">
        <v>12785</v>
      </c>
      <c r="E16" s="62">
        <v>20743</v>
      </c>
      <c r="F16" s="62">
        <v>250</v>
      </c>
      <c r="G16" s="6"/>
      <c r="H16" s="93">
        <v>360</v>
      </c>
      <c r="I16" s="93">
        <v>-1721</v>
      </c>
      <c r="J16" s="51">
        <f t="shared" si="1"/>
        <v>19632</v>
      </c>
      <c r="K16" s="62"/>
      <c r="L16" s="102">
        <f t="shared" si="2"/>
        <v>19632</v>
      </c>
      <c r="M16" s="123">
        <f t="shared" si="0"/>
        <v>94.64397628115509</v>
      </c>
      <c r="N16" s="30"/>
      <c r="O16" s="30"/>
      <c r="P16" s="31"/>
      <c r="Q16" s="31"/>
      <c r="R16" s="31"/>
      <c r="S16" s="2"/>
      <c r="T16" s="2"/>
      <c r="U16" s="2"/>
      <c r="V16" s="5"/>
      <c r="W16" s="5"/>
      <c r="X16" s="5"/>
    </row>
    <row r="17" spans="1:24" ht="16.5" thickBot="1">
      <c r="A17" s="18">
        <v>11</v>
      </c>
      <c r="B17" s="33"/>
      <c r="C17" s="77" t="s">
        <v>27</v>
      </c>
      <c r="D17" s="53">
        <f aca="true" t="shared" si="4" ref="D17:L17">SUM(D14:D16)</f>
        <v>510276</v>
      </c>
      <c r="E17" s="63">
        <f t="shared" si="4"/>
        <v>610145</v>
      </c>
      <c r="F17" s="63">
        <f t="shared" si="4"/>
        <v>-59</v>
      </c>
      <c r="G17" s="34">
        <f t="shared" si="4"/>
        <v>-65907</v>
      </c>
      <c r="H17" s="34">
        <f>SUM(H14:H16)</f>
        <v>3889</v>
      </c>
      <c r="I17" s="117">
        <f>SUM(I14:I16)</f>
        <v>-29424</v>
      </c>
      <c r="J17" s="53">
        <f>SUM(J14:J16)</f>
        <v>518644</v>
      </c>
      <c r="K17" s="63">
        <f>SUM(K14:K16)</f>
        <v>25018</v>
      </c>
      <c r="L17" s="104">
        <f t="shared" si="4"/>
        <v>543662</v>
      </c>
      <c r="M17" s="124">
        <f t="shared" si="0"/>
        <v>89.10373763613568</v>
      </c>
      <c r="N17" s="25"/>
      <c r="O17" s="25"/>
      <c r="P17" s="31"/>
      <c r="Q17" s="31"/>
      <c r="R17" s="31"/>
      <c r="S17" s="2"/>
      <c r="T17" s="2"/>
      <c r="U17" s="2"/>
      <c r="V17" s="5"/>
      <c r="W17" s="5"/>
      <c r="X17" s="5"/>
    </row>
    <row r="18" spans="1:24" ht="15.75">
      <c r="A18" s="18">
        <v>12</v>
      </c>
      <c r="B18" s="32">
        <v>5300</v>
      </c>
      <c r="C18" s="76" t="s">
        <v>13</v>
      </c>
      <c r="D18" s="51">
        <v>178659</v>
      </c>
      <c r="E18" s="62">
        <v>202646</v>
      </c>
      <c r="F18" s="62"/>
      <c r="G18" s="6">
        <v>-1900</v>
      </c>
      <c r="H18" s="93"/>
      <c r="I18" s="93">
        <v>-17000</v>
      </c>
      <c r="J18" s="51">
        <f t="shared" si="1"/>
        <v>183746</v>
      </c>
      <c r="K18" s="62">
        <v>19009</v>
      </c>
      <c r="L18" s="102">
        <f t="shared" si="2"/>
        <v>202755</v>
      </c>
      <c r="M18" s="123">
        <f t="shared" si="0"/>
        <v>100.05378837973609</v>
      </c>
      <c r="N18" s="30"/>
      <c r="O18" s="30"/>
      <c r="P18" s="31"/>
      <c r="Q18" s="31"/>
      <c r="R18" s="31"/>
      <c r="S18" s="2"/>
      <c r="T18" s="2"/>
      <c r="U18" s="2"/>
      <c r="V18" s="5"/>
      <c r="W18" s="5"/>
      <c r="X18" s="5"/>
    </row>
    <row r="19" spans="1:24" ht="15.75">
      <c r="A19" s="18">
        <v>13</v>
      </c>
      <c r="B19" s="32">
        <v>5400</v>
      </c>
      <c r="C19" s="76" t="s">
        <v>5</v>
      </c>
      <c r="D19" s="51">
        <v>2130068</v>
      </c>
      <c r="E19" s="62">
        <v>2194881</v>
      </c>
      <c r="F19" s="62">
        <v>3003</v>
      </c>
      <c r="G19" s="6">
        <v>-855</v>
      </c>
      <c r="H19" s="93">
        <f>26000+2075</f>
        <v>28075</v>
      </c>
      <c r="I19" s="93">
        <v>-1700</v>
      </c>
      <c r="J19" s="51">
        <f t="shared" si="1"/>
        <v>2223404</v>
      </c>
      <c r="K19" s="62">
        <v>127919</v>
      </c>
      <c r="L19" s="102">
        <f t="shared" si="2"/>
        <v>2351323</v>
      </c>
      <c r="M19" s="123">
        <f t="shared" si="0"/>
        <v>107.12758459342442</v>
      </c>
      <c r="N19" s="30"/>
      <c r="O19" s="30"/>
      <c r="P19" s="31"/>
      <c r="Q19" s="31"/>
      <c r="R19" s="31"/>
      <c r="S19" s="2"/>
      <c r="T19" s="2"/>
      <c r="U19" s="2"/>
      <c r="V19" s="5"/>
      <c r="W19" s="5"/>
      <c r="X19" s="5"/>
    </row>
    <row r="20" spans="1:24" ht="15.75">
      <c r="A20" s="18" t="s">
        <v>34</v>
      </c>
      <c r="B20" s="32"/>
      <c r="C20" s="76" t="s">
        <v>46</v>
      </c>
      <c r="D20" s="51">
        <v>1568394</v>
      </c>
      <c r="E20" s="62">
        <v>1664081</v>
      </c>
      <c r="F20" s="62"/>
      <c r="G20" s="6"/>
      <c r="H20" s="93"/>
      <c r="I20" s="93"/>
      <c r="J20" s="51">
        <f t="shared" si="1"/>
        <v>1664081</v>
      </c>
      <c r="K20" s="62">
        <v>66919</v>
      </c>
      <c r="L20" s="102">
        <f t="shared" si="2"/>
        <v>1731000</v>
      </c>
      <c r="M20" s="123">
        <f t="shared" si="0"/>
        <v>104.02137876701916</v>
      </c>
      <c r="N20" s="30"/>
      <c r="O20" s="30"/>
      <c r="P20" s="31"/>
      <c r="Q20" s="31"/>
      <c r="R20" s="31"/>
      <c r="S20" s="2"/>
      <c r="T20" s="2"/>
      <c r="U20" s="2"/>
      <c r="V20" s="5"/>
      <c r="W20" s="5"/>
      <c r="X20" s="5"/>
    </row>
    <row r="21" spans="1:24" ht="15.75">
      <c r="A21" s="18">
        <v>14</v>
      </c>
      <c r="B21" s="32">
        <v>5600</v>
      </c>
      <c r="C21" s="76" t="s">
        <v>6</v>
      </c>
      <c r="D21" s="51">
        <v>474</v>
      </c>
      <c r="E21" s="62">
        <v>2400</v>
      </c>
      <c r="F21" s="62"/>
      <c r="G21" s="6"/>
      <c r="H21" s="93"/>
      <c r="I21" s="93"/>
      <c r="J21" s="51">
        <f t="shared" si="1"/>
        <v>2400</v>
      </c>
      <c r="K21" s="62"/>
      <c r="L21" s="102">
        <f t="shared" si="2"/>
        <v>2400</v>
      </c>
      <c r="M21" s="123">
        <f t="shared" si="0"/>
        <v>100</v>
      </c>
      <c r="N21" s="30"/>
      <c r="O21" s="30"/>
      <c r="P21" s="31"/>
      <c r="Q21" s="31"/>
      <c r="R21" s="31"/>
      <c r="S21" s="2"/>
      <c r="T21" s="2"/>
      <c r="U21" s="2"/>
      <c r="V21" s="5"/>
      <c r="W21" s="5"/>
      <c r="X21" s="5"/>
    </row>
    <row r="22" spans="1:24" ht="16.5" thickBot="1">
      <c r="A22" s="18">
        <v>15</v>
      </c>
      <c r="B22" s="32">
        <v>5700</v>
      </c>
      <c r="C22" s="76" t="s">
        <v>15</v>
      </c>
      <c r="D22" s="51">
        <v>163219</v>
      </c>
      <c r="E22" s="62">
        <v>167594</v>
      </c>
      <c r="F22" s="62">
        <v>306</v>
      </c>
      <c r="G22" s="6"/>
      <c r="H22" s="93"/>
      <c r="I22" s="93"/>
      <c r="J22" s="51">
        <f t="shared" si="1"/>
        <v>167900</v>
      </c>
      <c r="K22" s="62"/>
      <c r="L22" s="102">
        <f t="shared" si="2"/>
        <v>167900</v>
      </c>
      <c r="M22" s="123">
        <f t="shared" si="0"/>
        <v>100.18258410205615</v>
      </c>
      <c r="N22" s="30"/>
      <c r="O22" s="30"/>
      <c r="P22" s="31"/>
      <c r="Q22" s="31"/>
      <c r="R22" s="31"/>
      <c r="S22" s="2"/>
      <c r="T22" s="2"/>
      <c r="U22" s="2"/>
      <c r="V22" s="5"/>
      <c r="W22" s="5"/>
      <c r="X22" s="5"/>
    </row>
    <row r="23" spans="1:24" ht="16.5" thickBot="1">
      <c r="A23" s="18">
        <v>16</v>
      </c>
      <c r="B23" s="33"/>
      <c r="C23" s="77" t="s">
        <v>7</v>
      </c>
      <c r="D23" s="53">
        <f aca="true" t="shared" si="5" ref="D23:L23">SUM(D18:D22)-D20</f>
        <v>2472420</v>
      </c>
      <c r="E23" s="63">
        <f t="shared" si="5"/>
        <v>2567521</v>
      </c>
      <c r="F23" s="63">
        <f t="shared" si="5"/>
        <v>3309</v>
      </c>
      <c r="G23" s="34">
        <f t="shared" si="5"/>
        <v>-2755</v>
      </c>
      <c r="H23" s="34">
        <f>SUM(H18:H22)-H20</f>
        <v>28075</v>
      </c>
      <c r="I23" s="117">
        <f>SUM(I18:I22)-I20</f>
        <v>-18700</v>
      </c>
      <c r="J23" s="53">
        <f>SUM(J18:J22)-J20</f>
        <v>2577450</v>
      </c>
      <c r="K23" s="63">
        <f>SUM(K18:K22)-K20</f>
        <v>146928</v>
      </c>
      <c r="L23" s="104">
        <f t="shared" si="5"/>
        <v>2724378</v>
      </c>
      <c r="M23" s="124">
        <f t="shared" si="0"/>
        <v>106.10927817143462</v>
      </c>
      <c r="N23" s="25"/>
      <c r="O23" s="25"/>
      <c r="P23" s="31"/>
      <c r="Q23" s="31"/>
      <c r="R23" s="31"/>
      <c r="S23" s="2"/>
      <c r="T23" s="2"/>
      <c r="U23" s="2"/>
      <c r="V23" s="5"/>
      <c r="W23" s="5"/>
      <c r="X23" s="5"/>
    </row>
    <row r="24" spans="1:24" ht="15.75">
      <c r="A24" s="18">
        <v>17</v>
      </c>
      <c r="B24" s="32">
        <v>6200</v>
      </c>
      <c r="C24" s="111" t="s">
        <v>44</v>
      </c>
      <c r="D24" s="113">
        <v>307612</v>
      </c>
      <c r="E24" s="107">
        <v>458640</v>
      </c>
      <c r="F24" s="138"/>
      <c r="G24" s="110"/>
      <c r="H24" s="95">
        <v>256943</v>
      </c>
      <c r="I24" s="95"/>
      <c r="J24" s="51">
        <f t="shared" si="1"/>
        <v>715583</v>
      </c>
      <c r="K24" s="132"/>
      <c r="L24" s="102">
        <f t="shared" si="2"/>
        <v>715583</v>
      </c>
      <c r="M24" s="126">
        <f t="shared" si="0"/>
        <v>156.02280655852084</v>
      </c>
      <c r="N24" s="30"/>
      <c r="O24" s="30"/>
      <c r="P24" s="31"/>
      <c r="Q24" s="31"/>
      <c r="R24" s="31"/>
      <c r="S24" s="2"/>
      <c r="T24" s="2"/>
      <c r="U24" s="2"/>
      <c r="V24" s="5"/>
      <c r="W24" s="5"/>
      <c r="X24" s="5"/>
    </row>
    <row r="25" spans="1:24" ht="15.75">
      <c r="A25" s="18">
        <v>18</v>
      </c>
      <c r="B25" s="32">
        <v>6300</v>
      </c>
      <c r="C25" s="112" t="s">
        <v>43</v>
      </c>
      <c r="D25" s="114">
        <v>13686</v>
      </c>
      <c r="E25" s="108">
        <v>22841</v>
      </c>
      <c r="F25" s="139"/>
      <c r="G25" s="106"/>
      <c r="H25" s="105">
        <v>17000</v>
      </c>
      <c r="I25" s="105"/>
      <c r="J25" s="51">
        <f t="shared" si="1"/>
        <v>39841</v>
      </c>
      <c r="K25" s="106"/>
      <c r="L25" s="102">
        <f t="shared" si="2"/>
        <v>39841</v>
      </c>
      <c r="M25" s="123">
        <f t="shared" si="0"/>
        <v>174.4275644674051</v>
      </c>
      <c r="N25" s="30"/>
      <c r="O25" s="30"/>
      <c r="P25" s="31"/>
      <c r="Q25" s="31"/>
      <c r="R25" s="31"/>
      <c r="S25" s="2"/>
      <c r="T25" s="2"/>
      <c r="U25" s="2"/>
      <c r="V25" s="5"/>
      <c r="W25" s="5"/>
      <c r="X25" s="5"/>
    </row>
    <row r="26" spans="1:24" ht="16.5" thickBot="1">
      <c r="A26" s="18">
        <v>19</v>
      </c>
      <c r="B26" s="32">
        <v>6600</v>
      </c>
      <c r="C26" s="76" t="s">
        <v>47</v>
      </c>
      <c r="D26" s="51">
        <v>176746</v>
      </c>
      <c r="E26" s="109">
        <v>186168</v>
      </c>
      <c r="F26" s="65">
        <v>200</v>
      </c>
      <c r="G26" s="62">
        <v>-1200</v>
      </c>
      <c r="H26" s="93"/>
      <c r="I26" s="93">
        <f>-3280-5000</f>
        <v>-8280</v>
      </c>
      <c r="J26" s="51">
        <f t="shared" si="1"/>
        <v>176888</v>
      </c>
      <c r="K26" s="62"/>
      <c r="L26" s="102">
        <f t="shared" si="2"/>
        <v>176888</v>
      </c>
      <c r="M26" s="123">
        <f t="shared" si="0"/>
        <v>95.01525503845988</v>
      </c>
      <c r="N26" s="30"/>
      <c r="O26" s="30"/>
      <c r="P26" s="31"/>
      <c r="Q26" s="31"/>
      <c r="R26" s="31"/>
      <c r="S26" s="2"/>
      <c r="T26" s="2"/>
      <c r="U26" s="2"/>
      <c r="V26" s="5"/>
      <c r="W26" s="5"/>
      <c r="X26" s="5"/>
    </row>
    <row r="27" spans="1:24" ht="16.5" thickBot="1">
      <c r="A27" s="18">
        <v>20</v>
      </c>
      <c r="B27" s="33"/>
      <c r="C27" s="77" t="s">
        <v>8</v>
      </c>
      <c r="D27" s="53">
        <f aca="true" t="shared" si="6" ref="D27:L27">SUM(D24:D26)</f>
        <v>498044</v>
      </c>
      <c r="E27" s="63">
        <f t="shared" si="6"/>
        <v>667649</v>
      </c>
      <c r="F27" s="63">
        <f t="shared" si="6"/>
        <v>200</v>
      </c>
      <c r="G27" s="34">
        <f t="shared" si="6"/>
        <v>-1200</v>
      </c>
      <c r="H27" s="34">
        <f>SUM(H24:H26)</f>
        <v>273943</v>
      </c>
      <c r="I27" s="117">
        <f>SUM(I24:I26)</f>
        <v>-8280</v>
      </c>
      <c r="J27" s="53">
        <f>SUM(J24:J26)</f>
        <v>932312</v>
      </c>
      <c r="K27" s="63">
        <f>SUM(K24:K26)</f>
        <v>0</v>
      </c>
      <c r="L27" s="104">
        <f t="shared" si="6"/>
        <v>932312</v>
      </c>
      <c r="M27" s="124">
        <f t="shared" si="0"/>
        <v>139.6410389291379</v>
      </c>
      <c r="N27" s="25"/>
      <c r="O27" s="25"/>
      <c r="P27" s="31"/>
      <c r="Q27" s="31"/>
      <c r="R27" s="31"/>
      <c r="S27" s="2"/>
      <c r="T27" s="2"/>
      <c r="U27" s="2"/>
      <c r="V27" s="5"/>
      <c r="W27" s="5"/>
      <c r="X27" s="5"/>
    </row>
    <row r="28" spans="1:24" ht="15.75">
      <c r="A28" s="18">
        <v>21</v>
      </c>
      <c r="B28" s="35">
        <v>7100</v>
      </c>
      <c r="C28" s="78" t="s">
        <v>31</v>
      </c>
      <c r="D28" s="54">
        <v>158258</v>
      </c>
      <c r="E28" s="64">
        <v>134408</v>
      </c>
      <c r="F28" s="64">
        <v>98</v>
      </c>
      <c r="G28" s="4"/>
      <c r="H28" s="94">
        <f>5475+20000+2000</f>
        <v>27475</v>
      </c>
      <c r="I28" s="94">
        <f>-2000-24910-5000</f>
        <v>-31910</v>
      </c>
      <c r="J28" s="51">
        <f t="shared" si="1"/>
        <v>130071</v>
      </c>
      <c r="K28" s="64">
        <v>1700</v>
      </c>
      <c r="L28" s="102">
        <f t="shared" si="2"/>
        <v>131771</v>
      </c>
      <c r="M28" s="125">
        <f t="shared" si="0"/>
        <v>98.03806321052319</v>
      </c>
      <c r="N28" s="30"/>
      <c r="O28" s="30"/>
      <c r="P28" s="31"/>
      <c r="Q28" s="31"/>
      <c r="R28" s="31"/>
      <c r="S28" s="2"/>
      <c r="T28" s="2"/>
      <c r="U28" s="2"/>
      <c r="V28" s="5"/>
      <c r="W28" s="5"/>
      <c r="X28" s="5"/>
    </row>
    <row r="29" spans="1:24" ht="15.75">
      <c r="A29" s="18">
        <v>22</v>
      </c>
      <c r="B29" s="32">
        <v>7200</v>
      </c>
      <c r="C29" s="76" t="s">
        <v>28</v>
      </c>
      <c r="D29" s="51">
        <f>1146643-D38</f>
        <v>310237</v>
      </c>
      <c r="E29" s="62">
        <v>308539</v>
      </c>
      <c r="F29" s="62">
        <v>-98</v>
      </c>
      <c r="G29" s="6">
        <v>-1500</v>
      </c>
      <c r="H29" s="93"/>
      <c r="I29" s="93">
        <f>-7-28689</f>
        <v>-28696</v>
      </c>
      <c r="J29" s="51">
        <f t="shared" si="1"/>
        <v>278245</v>
      </c>
      <c r="K29" s="133"/>
      <c r="L29" s="102">
        <f t="shared" si="2"/>
        <v>278245</v>
      </c>
      <c r="M29" s="123">
        <f t="shared" si="0"/>
        <v>90.1814681450319</v>
      </c>
      <c r="N29" s="30"/>
      <c r="O29" s="30"/>
      <c r="P29" s="31"/>
      <c r="Q29" s="31"/>
      <c r="R29" s="31"/>
      <c r="S29" s="2"/>
      <c r="T29" s="2"/>
      <c r="U29" s="2"/>
      <c r="V29" s="5"/>
      <c r="W29" s="5"/>
      <c r="X29" s="5"/>
    </row>
    <row r="30" spans="1:24" ht="15.75">
      <c r="A30" s="18">
        <v>23</v>
      </c>
      <c r="B30" s="32">
        <v>7300</v>
      </c>
      <c r="C30" s="76" t="s">
        <v>16</v>
      </c>
      <c r="D30" s="51">
        <v>809453</v>
      </c>
      <c r="E30" s="62">
        <v>775561</v>
      </c>
      <c r="F30" s="62">
        <v>-41241</v>
      </c>
      <c r="G30" s="6">
        <f>-1480-13000</f>
        <v>-14480</v>
      </c>
      <c r="H30" s="93">
        <f>13094+588</f>
        <v>13682</v>
      </c>
      <c r="I30" s="93">
        <f>-16845-116089+4656+53793+5527</f>
        <v>-68958</v>
      </c>
      <c r="J30" s="51">
        <f t="shared" si="1"/>
        <v>664564</v>
      </c>
      <c r="K30" s="133">
        <v>7100</v>
      </c>
      <c r="L30" s="102">
        <f t="shared" si="2"/>
        <v>671664</v>
      </c>
      <c r="M30" s="123">
        <f t="shared" si="0"/>
        <v>86.6036327252144</v>
      </c>
      <c r="N30" s="30"/>
      <c r="O30" s="30"/>
      <c r="P30" s="31"/>
      <c r="Q30" s="31"/>
      <c r="R30" s="31"/>
      <c r="S30" s="2"/>
      <c r="T30" s="2"/>
      <c r="U30" s="2"/>
      <c r="V30" s="5"/>
      <c r="W30" s="5"/>
      <c r="X30" s="5"/>
    </row>
    <row r="31" spans="1:24" ht="15.75">
      <c r="A31" s="18">
        <v>24</v>
      </c>
      <c r="B31" s="32">
        <v>7400</v>
      </c>
      <c r="C31" s="76" t="s">
        <v>29</v>
      </c>
      <c r="D31" s="51">
        <f>231820+34487</f>
        <v>266307</v>
      </c>
      <c r="E31" s="62">
        <v>203848</v>
      </c>
      <c r="F31" s="62"/>
      <c r="G31" s="6">
        <f>-12-5000</f>
        <v>-5012</v>
      </c>
      <c r="H31" s="93">
        <v>4</v>
      </c>
      <c r="I31" s="93">
        <f>-2375-5790</f>
        <v>-8165</v>
      </c>
      <c r="J31" s="51">
        <f t="shared" si="1"/>
        <v>190675</v>
      </c>
      <c r="K31" s="133">
        <v>3300</v>
      </c>
      <c r="L31" s="102">
        <f t="shared" si="2"/>
        <v>193975</v>
      </c>
      <c r="M31" s="123">
        <f t="shared" si="0"/>
        <v>95.15668537341548</v>
      </c>
      <c r="N31" s="30"/>
      <c r="O31" s="30"/>
      <c r="P31" s="31"/>
      <c r="Q31" s="31"/>
      <c r="R31" s="31"/>
      <c r="S31" s="2"/>
      <c r="T31" s="2"/>
      <c r="U31" s="2"/>
      <c r="V31" s="5"/>
      <c r="W31" s="5"/>
      <c r="X31" s="5"/>
    </row>
    <row r="32" spans="1:24" ht="16.5" thickBot="1">
      <c r="A32" s="18">
        <v>25</v>
      </c>
      <c r="B32" s="141">
        <v>7500</v>
      </c>
      <c r="C32" s="79" t="s">
        <v>17</v>
      </c>
      <c r="D32" s="45">
        <v>9610</v>
      </c>
      <c r="E32" s="65">
        <v>10770</v>
      </c>
      <c r="F32" s="65"/>
      <c r="G32" s="7"/>
      <c r="H32" s="96">
        <v>680</v>
      </c>
      <c r="I32" s="96">
        <v>-600</v>
      </c>
      <c r="J32" s="51">
        <f t="shared" si="1"/>
        <v>10850</v>
      </c>
      <c r="K32" s="65"/>
      <c r="L32" s="102">
        <f t="shared" si="2"/>
        <v>10850</v>
      </c>
      <c r="M32" s="127">
        <f t="shared" si="0"/>
        <v>100.74280408542246</v>
      </c>
      <c r="N32" s="30"/>
      <c r="O32" s="30"/>
      <c r="P32" s="31"/>
      <c r="Q32" s="31"/>
      <c r="R32" s="31"/>
      <c r="S32" s="2"/>
      <c r="T32" s="2"/>
      <c r="U32" s="2"/>
      <c r="V32" s="5"/>
      <c r="W32" s="5"/>
      <c r="X32" s="5"/>
    </row>
    <row r="33" spans="1:24" ht="16.5" thickBot="1">
      <c r="A33" s="18">
        <v>26</v>
      </c>
      <c r="B33" s="33"/>
      <c r="C33" s="77" t="s">
        <v>23</v>
      </c>
      <c r="D33" s="53">
        <f aca="true" t="shared" si="7" ref="D33:L33">SUM(D28:D32)</f>
        <v>1553865</v>
      </c>
      <c r="E33" s="63">
        <f t="shared" si="7"/>
        <v>1433126</v>
      </c>
      <c r="F33" s="63">
        <f t="shared" si="7"/>
        <v>-41241</v>
      </c>
      <c r="G33" s="34">
        <f t="shared" si="7"/>
        <v>-20992</v>
      </c>
      <c r="H33" s="34">
        <f>SUM(H28:H32)</f>
        <v>41841</v>
      </c>
      <c r="I33" s="117">
        <f>SUM(I28:I32)</f>
        <v>-138329</v>
      </c>
      <c r="J33" s="53">
        <f>SUM(J28:J32)</f>
        <v>1274405</v>
      </c>
      <c r="K33" s="63">
        <f>SUM(K28:K32)</f>
        <v>12100</v>
      </c>
      <c r="L33" s="104">
        <f t="shared" si="7"/>
        <v>1286505</v>
      </c>
      <c r="M33" s="124">
        <f t="shared" si="0"/>
        <v>89.76914800233894</v>
      </c>
      <c r="N33" s="30"/>
      <c r="O33" s="30"/>
      <c r="P33" s="31"/>
      <c r="Q33" s="31"/>
      <c r="R33" s="31"/>
      <c r="S33" s="2"/>
      <c r="T33" s="2"/>
      <c r="U33" s="2"/>
      <c r="V33" s="5"/>
      <c r="W33" s="5"/>
      <c r="X33" s="5"/>
    </row>
    <row r="34" spans="1:24" ht="16.5" thickBot="1">
      <c r="A34" s="18">
        <v>27</v>
      </c>
      <c r="B34" s="35">
        <v>8200</v>
      </c>
      <c r="C34" s="78" t="s">
        <v>67</v>
      </c>
      <c r="D34" s="54">
        <v>368439</v>
      </c>
      <c r="E34" s="64">
        <v>352927</v>
      </c>
      <c r="F34" s="64">
        <v>-3003</v>
      </c>
      <c r="G34" s="4"/>
      <c r="H34" s="94"/>
      <c r="I34" s="94">
        <v>-3000</v>
      </c>
      <c r="J34" s="51">
        <f t="shared" si="1"/>
        <v>346924</v>
      </c>
      <c r="K34" s="64">
        <v>10170</v>
      </c>
      <c r="L34" s="102">
        <f t="shared" si="2"/>
        <v>357094</v>
      </c>
      <c r="M34" s="125">
        <f t="shared" si="0"/>
        <v>101.1806974246799</v>
      </c>
      <c r="N34" s="25"/>
      <c r="O34" s="25"/>
      <c r="P34" s="31"/>
      <c r="Q34" s="31"/>
      <c r="R34" s="31"/>
      <c r="S34" s="2"/>
      <c r="T34" s="2"/>
      <c r="U34" s="2"/>
      <c r="V34" s="5"/>
      <c r="W34" s="5"/>
      <c r="X34" s="5"/>
    </row>
    <row r="35" spans="1:24" ht="22.5" customHeight="1" thickBot="1">
      <c r="A35" s="18">
        <v>28</v>
      </c>
      <c r="B35" s="36"/>
      <c r="C35" s="77" t="s">
        <v>19</v>
      </c>
      <c r="D35" s="53">
        <f>D7+D8+D9+D13+D17+D23+D27+D33+D34</f>
        <v>6482684</v>
      </c>
      <c r="E35" s="63">
        <f aca="true" t="shared" si="8" ref="E35:L35">E7+E8+E9+E13+E17+E23+E27+E33+E34</f>
        <v>6599495</v>
      </c>
      <c r="F35" s="63">
        <f t="shared" si="8"/>
        <v>0</v>
      </c>
      <c r="G35" s="34">
        <f t="shared" si="8"/>
        <v>-91751</v>
      </c>
      <c r="H35" s="34">
        <f t="shared" si="8"/>
        <v>348499</v>
      </c>
      <c r="I35" s="117">
        <f t="shared" si="8"/>
        <v>-218014</v>
      </c>
      <c r="J35" s="53">
        <f t="shared" si="8"/>
        <v>6638229</v>
      </c>
      <c r="K35" s="63">
        <f t="shared" si="8"/>
        <v>194216</v>
      </c>
      <c r="L35" s="104">
        <f t="shared" si="8"/>
        <v>6832445</v>
      </c>
      <c r="M35" s="124">
        <f>L35/E35*100</f>
        <v>103.52981553891622</v>
      </c>
      <c r="N35" s="25"/>
      <c r="O35" s="25"/>
      <c r="P35" s="31"/>
      <c r="Q35" s="31"/>
      <c r="R35" s="31"/>
      <c r="S35" s="2"/>
      <c r="T35" s="2"/>
      <c r="U35" s="2"/>
      <c r="V35" s="5"/>
      <c r="W35" s="5"/>
      <c r="X35" s="5"/>
    </row>
    <row r="36" spans="1:24" ht="15.75">
      <c r="A36" s="18">
        <v>29</v>
      </c>
      <c r="B36" s="37">
        <v>1700</v>
      </c>
      <c r="C36" s="76" t="s">
        <v>9</v>
      </c>
      <c r="D36" s="51">
        <v>991818</v>
      </c>
      <c r="E36" s="62">
        <v>983750</v>
      </c>
      <c r="F36" s="62"/>
      <c r="G36" s="6"/>
      <c r="H36" s="93"/>
      <c r="I36" s="93">
        <v>-1155</v>
      </c>
      <c r="J36" s="51">
        <f>E36+F36+G36+H36+I36</f>
        <v>982595</v>
      </c>
      <c r="K36" s="62"/>
      <c r="L36" s="102">
        <f>J36+K36</f>
        <v>982595</v>
      </c>
      <c r="M36" s="123">
        <f>L36/E36*100</f>
        <v>99.8825921219822</v>
      </c>
      <c r="N36" s="25"/>
      <c r="O36" s="25"/>
      <c r="P36" s="31"/>
      <c r="Q36" s="31"/>
      <c r="R36" s="31"/>
      <c r="S36" s="2"/>
      <c r="T36" s="2"/>
      <c r="U36" s="2"/>
      <c r="V36" s="5"/>
      <c r="W36" s="5"/>
      <c r="X36" s="5"/>
    </row>
    <row r="37" spans="1:24" ht="15.75">
      <c r="A37" s="18">
        <v>30</v>
      </c>
      <c r="B37" s="37">
        <v>1700</v>
      </c>
      <c r="C37" s="76" t="s">
        <v>30</v>
      </c>
      <c r="D37" s="51">
        <v>231033</v>
      </c>
      <c r="E37" s="62">
        <v>350000</v>
      </c>
      <c r="F37" s="62"/>
      <c r="G37" s="6"/>
      <c r="H37" s="93"/>
      <c r="I37" s="93"/>
      <c r="J37" s="51">
        <f>E37+F37+G37+H37+I37</f>
        <v>350000</v>
      </c>
      <c r="K37" s="62"/>
      <c r="L37" s="102">
        <f>J37+K37</f>
        <v>350000</v>
      </c>
      <c r="M37" s="123">
        <f>L37/E37*100</f>
        <v>100</v>
      </c>
      <c r="N37" s="30"/>
      <c r="O37" s="12"/>
      <c r="P37" s="31"/>
      <c r="Q37" s="31"/>
      <c r="R37" s="31"/>
      <c r="S37" s="2"/>
      <c r="T37" s="2"/>
      <c r="U37" s="2"/>
      <c r="V37" s="5"/>
      <c r="W37" s="5"/>
      <c r="X37" s="5"/>
    </row>
    <row r="38" spans="1:24" ht="16.5" thickBot="1">
      <c r="A38" s="18">
        <v>31</v>
      </c>
      <c r="B38" s="38">
        <v>7200</v>
      </c>
      <c r="C38" s="80" t="s">
        <v>10</v>
      </c>
      <c r="D38" s="52">
        <v>836406</v>
      </c>
      <c r="E38" s="59"/>
      <c r="F38" s="59"/>
      <c r="G38" s="8"/>
      <c r="H38" s="90"/>
      <c r="I38" s="90"/>
      <c r="J38" s="51"/>
      <c r="K38" s="59"/>
      <c r="L38" s="101"/>
      <c r="M38" s="120"/>
      <c r="N38" s="30"/>
      <c r="O38" s="12"/>
      <c r="P38" s="31"/>
      <c r="Q38" s="31"/>
      <c r="R38" s="31"/>
      <c r="S38" s="2"/>
      <c r="T38" s="2"/>
      <c r="U38" s="2"/>
      <c r="V38" s="5"/>
      <c r="W38" s="5"/>
      <c r="X38" s="5"/>
    </row>
    <row r="39" spans="1:24" ht="20.25" customHeight="1" thickBot="1">
      <c r="A39" s="18">
        <v>32</v>
      </c>
      <c r="B39" s="36"/>
      <c r="C39" s="77" t="s">
        <v>22</v>
      </c>
      <c r="D39" s="53">
        <f aca="true" t="shared" si="9" ref="D39:L39">SUM(D35:D38)</f>
        <v>8541941</v>
      </c>
      <c r="E39" s="63">
        <f t="shared" si="9"/>
        <v>7933245</v>
      </c>
      <c r="F39" s="63">
        <f t="shared" si="9"/>
        <v>0</v>
      </c>
      <c r="G39" s="34">
        <f t="shared" si="9"/>
        <v>-91751</v>
      </c>
      <c r="H39" s="34">
        <f>SUM(H35:H38)</f>
        <v>348499</v>
      </c>
      <c r="I39" s="117">
        <f>SUM(I35:I38)</f>
        <v>-219169</v>
      </c>
      <c r="J39" s="53">
        <f>SUM(J35:J38)</f>
        <v>7970824</v>
      </c>
      <c r="K39" s="63">
        <f>SUM(K35:K38)</f>
        <v>194216</v>
      </c>
      <c r="L39" s="104">
        <f t="shared" si="9"/>
        <v>8165040</v>
      </c>
      <c r="M39" s="124">
        <f>L39/E39*100</f>
        <v>102.92181824713596</v>
      </c>
      <c r="N39" s="30"/>
      <c r="O39" s="12"/>
      <c r="P39" s="31"/>
      <c r="Q39" s="31"/>
      <c r="R39" s="31"/>
      <c r="S39" s="2"/>
      <c r="T39" s="2"/>
      <c r="U39" s="2"/>
      <c r="V39" s="5"/>
      <c r="W39" s="5"/>
      <c r="X39" s="5"/>
    </row>
    <row r="40" spans="1:24" ht="10.5" customHeight="1">
      <c r="A40" s="18"/>
      <c r="B40" s="39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2"/>
      <c r="V40" s="5"/>
      <c r="W40" s="5"/>
      <c r="X40" s="5"/>
    </row>
    <row r="41" spans="1:24" s="42" customFormat="1" ht="16.5">
      <c r="A41" s="18"/>
      <c r="B41" s="44" t="s">
        <v>20</v>
      </c>
      <c r="C41" s="2"/>
      <c r="D41" s="40"/>
      <c r="E41" s="40"/>
      <c r="F41" s="40"/>
      <c r="G41" s="40"/>
      <c r="H41" s="40"/>
      <c r="I41" s="40"/>
      <c r="J41" s="40"/>
      <c r="K41" s="40"/>
      <c r="L41" s="40"/>
      <c r="M41" s="3"/>
      <c r="N41" s="39"/>
      <c r="O41" s="39"/>
      <c r="P41" s="39"/>
      <c r="Q41" s="39"/>
      <c r="R41" s="39"/>
      <c r="S41" s="39"/>
      <c r="T41" s="39"/>
      <c r="U41" s="39"/>
      <c r="V41" s="41"/>
      <c r="W41" s="41"/>
      <c r="X41" s="41"/>
    </row>
    <row r="42" spans="1:24" ht="16.5">
      <c r="A42" s="18"/>
      <c r="B42" s="115" t="s">
        <v>63</v>
      </c>
      <c r="C42" s="9"/>
      <c r="D42" s="43"/>
      <c r="E42" s="40"/>
      <c r="F42" s="40"/>
      <c r="G42" s="40"/>
      <c r="H42" s="40"/>
      <c r="I42" s="40"/>
      <c r="J42" s="40"/>
      <c r="K42" s="40"/>
      <c r="L42" s="40"/>
      <c r="M42" s="3"/>
      <c r="N42" s="2"/>
      <c r="O42" s="2"/>
      <c r="P42" s="2"/>
      <c r="Q42" s="2"/>
      <c r="R42" s="2"/>
      <c r="S42" s="2"/>
      <c r="T42" s="2"/>
      <c r="U42" s="2"/>
      <c r="V42" s="5"/>
      <c r="W42" s="5"/>
      <c r="X42" s="5"/>
    </row>
    <row r="43" spans="1:24" ht="16.5">
      <c r="A43" s="18"/>
      <c r="B43" s="115" t="s">
        <v>71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5"/>
      <c r="W43" s="5"/>
      <c r="X43" s="5"/>
    </row>
    <row r="44" spans="2:24" ht="12.75">
      <c r="B44" s="11"/>
      <c r="C44" s="2"/>
      <c r="D44" s="3"/>
      <c r="E44" s="3"/>
      <c r="F44" s="3"/>
      <c r="G44" s="3"/>
      <c r="H44" s="3"/>
      <c r="I44" s="3"/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5"/>
      <c r="W44" s="5"/>
      <c r="X44" s="5"/>
    </row>
    <row r="45" spans="2:24" ht="12.75">
      <c r="B45" s="11"/>
      <c r="C45" s="2"/>
      <c r="D45" s="3"/>
      <c r="E45" s="3"/>
      <c r="F45" s="3"/>
      <c r="G45" s="3"/>
      <c r="H45" s="3"/>
      <c r="I45" s="3"/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5"/>
      <c r="W45" s="5"/>
      <c r="X45" s="5"/>
    </row>
    <row r="46" spans="2:24" ht="12.75">
      <c r="B46" s="11"/>
      <c r="C46" s="2"/>
      <c r="D46" s="3"/>
      <c r="E46" s="3"/>
      <c r="F46" s="3"/>
      <c r="G46" s="3"/>
      <c r="H46" s="3"/>
      <c r="I46" s="3"/>
      <c r="J46" s="3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5"/>
      <c r="W46" s="5"/>
      <c r="X46" s="5"/>
    </row>
    <row r="47" spans="2:24" ht="12.75">
      <c r="B47" s="11"/>
      <c r="C47" s="2"/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5"/>
      <c r="W47" s="5"/>
      <c r="X47" s="5"/>
    </row>
    <row r="48" spans="2:24" ht="12.75">
      <c r="B48" s="11"/>
      <c r="C48" s="2"/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5"/>
      <c r="W48" s="5"/>
      <c r="X48" s="5"/>
    </row>
    <row r="49" spans="2:24" ht="12.75">
      <c r="B49" s="11"/>
      <c r="C49" s="2"/>
      <c r="D49" s="3"/>
      <c r="E49" s="3"/>
      <c r="F49" s="3"/>
      <c r="G49" s="3"/>
      <c r="H49" s="3"/>
      <c r="I49" s="3"/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5"/>
      <c r="W49" s="5"/>
      <c r="X49" s="5"/>
    </row>
    <row r="50" spans="2:24" ht="12.75">
      <c r="B50" s="11"/>
      <c r="C50" s="2"/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2"/>
      <c r="P50" s="2"/>
      <c r="Q50" s="2"/>
      <c r="R50" s="2"/>
      <c r="S50" s="2"/>
      <c r="T50" s="2"/>
      <c r="U50" s="2"/>
      <c r="V50" s="5"/>
      <c r="W50" s="5"/>
      <c r="X50" s="5"/>
    </row>
    <row r="51" spans="2:24" ht="12.75">
      <c r="B51" s="11"/>
      <c r="C51" s="2"/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2"/>
      <c r="P51" s="2"/>
      <c r="Q51" s="2"/>
      <c r="R51" s="2"/>
      <c r="S51" s="2"/>
      <c r="T51" s="2"/>
      <c r="U51" s="2"/>
      <c r="V51" s="5"/>
      <c r="W51" s="5"/>
      <c r="X51" s="5"/>
    </row>
    <row r="52" spans="2:24" ht="12.75">
      <c r="B52" s="11"/>
      <c r="C52" s="2"/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2"/>
      <c r="P52" s="2"/>
      <c r="Q52" s="2"/>
      <c r="R52" s="2"/>
      <c r="S52" s="2"/>
      <c r="T52" s="2"/>
      <c r="U52" s="2"/>
      <c r="V52" s="5"/>
      <c r="W52" s="5"/>
      <c r="X52" s="5"/>
    </row>
    <row r="53" spans="2:24" ht="12.75">
      <c r="B53" s="11"/>
      <c r="C53" s="2"/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2"/>
      <c r="P53" s="2"/>
      <c r="Q53" s="2"/>
      <c r="R53" s="2"/>
      <c r="S53" s="2"/>
      <c r="T53" s="2"/>
      <c r="U53" s="2"/>
      <c r="V53" s="5"/>
      <c r="W53" s="5"/>
      <c r="X53" s="5"/>
    </row>
    <row r="54" spans="2:24" ht="12.75">
      <c r="B54" s="11"/>
      <c r="C54" s="2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2"/>
      <c r="T54" s="2"/>
      <c r="U54" s="2"/>
      <c r="V54" s="5"/>
      <c r="W54" s="5"/>
      <c r="X54" s="5"/>
    </row>
    <row r="55" spans="2:24" ht="12.75">
      <c r="B55" s="11"/>
      <c r="C55" s="2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2"/>
      <c r="T55" s="2"/>
      <c r="U55" s="2"/>
      <c r="V55" s="5"/>
      <c r="W55" s="5"/>
      <c r="X55" s="5"/>
    </row>
    <row r="56" spans="2:24" ht="12.75">
      <c r="B56" s="11"/>
      <c r="C56" s="2"/>
      <c r="D56" s="3"/>
      <c r="E56" s="3"/>
      <c r="F56" s="3"/>
      <c r="G56" s="3"/>
      <c r="H56" s="3"/>
      <c r="I56" s="3"/>
      <c r="J56" s="3"/>
      <c r="K56" s="3"/>
      <c r="L56" s="3"/>
      <c r="M56" s="2"/>
      <c r="N56" s="2"/>
      <c r="O56" s="2"/>
      <c r="P56" s="2"/>
      <c r="Q56" s="2"/>
      <c r="R56" s="2"/>
      <c r="S56" s="2"/>
      <c r="T56" s="2"/>
      <c r="U56" s="2"/>
      <c r="V56" s="5"/>
      <c r="W56" s="5"/>
      <c r="X56" s="5"/>
    </row>
    <row r="57" spans="2:24" ht="12.75">
      <c r="B57" s="11"/>
      <c r="C57" s="2"/>
      <c r="D57" s="3"/>
      <c r="E57" s="3"/>
      <c r="F57" s="3"/>
      <c r="G57" s="3"/>
      <c r="H57" s="3"/>
      <c r="I57" s="3"/>
      <c r="J57" s="3"/>
      <c r="K57" s="3"/>
      <c r="L57" s="3"/>
      <c r="M57" s="2"/>
      <c r="N57" s="2"/>
      <c r="O57" s="2"/>
      <c r="P57" s="2"/>
      <c r="Q57" s="2"/>
      <c r="R57" s="2"/>
      <c r="S57" s="2"/>
      <c r="T57" s="2"/>
      <c r="U57" s="2"/>
      <c r="V57" s="5"/>
      <c r="W57" s="5"/>
      <c r="X57" s="5"/>
    </row>
    <row r="58" spans="2:24" ht="12.75">
      <c r="B58" s="11"/>
      <c r="C58" s="2"/>
      <c r="D58" s="3"/>
      <c r="E58" s="3"/>
      <c r="F58" s="3"/>
      <c r="G58" s="3"/>
      <c r="H58" s="3"/>
      <c r="I58" s="3"/>
      <c r="J58" s="3"/>
      <c r="K58" s="3"/>
      <c r="L58" s="3"/>
      <c r="M58" s="2"/>
      <c r="N58" s="2"/>
      <c r="O58" s="2"/>
      <c r="P58" s="2"/>
      <c r="Q58" s="2"/>
      <c r="R58" s="2"/>
      <c r="S58" s="2"/>
      <c r="T58" s="2"/>
      <c r="U58" s="2"/>
      <c r="V58" s="5"/>
      <c r="W58" s="5"/>
      <c r="X58" s="5"/>
    </row>
    <row r="59" spans="2:24" ht="12.75">
      <c r="B59" s="11"/>
      <c r="C59" s="2"/>
      <c r="D59" s="3"/>
      <c r="E59" s="3"/>
      <c r="F59" s="3"/>
      <c r="G59" s="3"/>
      <c r="H59" s="3"/>
      <c r="I59" s="3"/>
      <c r="J59" s="3"/>
      <c r="K59" s="3"/>
      <c r="L59" s="3"/>
      <c r="M59" s="2"/>
      <c r="N59" s="2"/>
      <c r="O59" s="2"/>
      <c r="P59" s="2"/>
      <c r="Q59" s="2"/>
      <c r="R59" s="2"/>
      <c r="S59" s="2"/>
      <c r="T59" s="2"/>
      <c r="U59" s="2"/>
      <c r="V59" s="5"/>
      <c r="W59" s="5"/>
      <c r="X59" s="5"/>
    </row>
    <row r="60" spans="2:24" ht="12.75">
      <c r="B60" s="1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5"/>
      <c r="W60" s="5"/>
      <c r="X60" s="5"/>
    </row>
    <row r="61" spans="2:24" ht="12.75">
      <c r="B61" s="1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5"/>
      <c r="W61" s="5"/>
      <c r="X61" s="5"/>
    </row>
    <row r="62" spans="2:24" ht="12.75"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5"/>
      <c r="W62" s="5"/>
      <c r="X62" s="5"/>
    </row>
    <row r="63" spans="2:24" ht="12.75"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5"/>
      <c r="W63" s="5"/>
      <c r="X63" s="5"/>
    </row>
    <row r="64" spans="2:24" ht="12.75"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5"/>
      <c r="W64" s="5"/>
      <c r="X64" s="5"/>
    </row>
    <row r="65" spans="2:24" ht="12.75"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5"/>
      <c r="W65" s="5"/>
      <c r="X65" s="5"/>
    </row>
    <row r="66" spans="2:24" ht="12.75"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5"/>
      <c r="W66" s="5"/>
      <c r="X66" s="5"/>
    </row>
    <row r="67" spans="2:24" ht="12.75"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5"/>
      <c r="W67" s="5"/>
      <c r="X67" s="5"/>
    </row>
    <row r="68" spans="2:24" ht="12.75"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5"/>
      <c r="W68" s="5"/>
      <c r="X68" s="5"/>
    </row>
    <row r="69" spans="2:24" ht="12.75"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5"/>
      <c r="W69" s="5"/>
      <c r="X69" s="5"/>
    </row>
    <row r="70" spans="2:24" ht="12.75"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5"/>
      <c r="W70" s="5"/>
      <c r="X70" s="5"/>
    </row>
    <row r="71" spans="2:24" ht="12.75"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5"/>
      <c r="W71" s="5"/>
      <c r="X71" s="5"/>
    </row>
    <row r="72" spans="2:24" ht="12.75"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5"/>
      <c r="W72" s="5"/>
      <c r="X72" s="5"/>
    </row>
    <row r="73" spans="2:24" ht="12.75"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5"/>
      <c r="W73" s="5"/>
      <c r="X73" s="5"/>
    </row>
    <row r="74" spans="2:24" ht="12.75"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5"/>
      <c r="W74" s="5"/>
      <c r="X74" s="5"/>
    </row>
    <row r="75" spans="2:24" ht="12.75">
      <c r="B75" s="1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5"/>
      <c r="W75" s="5"/>
      <c r="X75" s="5"/>
    </row>
    <row r="76" spans="2:24" ht="12.75">
      <c r="B76" s="1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5"/>
      <c r="W76" s="5"/>
      <c r="X76" s="5"/>
    </row>
    <row r="77" spans="2:24" ht="12.75">
      <c r="B77" s="11"/>
      <c r="C77" s="1"/>
      <c r="D77" s="1"/>
      <c r="E77" s="2"/>
      <c r="F77" s="2"/>
      <c r="G77" s="2"/>
      <c r="H77" s="2"/>
      <c r="I77" s="2"/>
      <c r="J77" s="2"/>
      <c r="K77" s="2"/>
      <c r="L77" s="2"/>
      <c r="M77" s="1"/>
      <c r="N77" s="2"/>
      <c r="O77" s="2"/>
      <c r="P77" s="2"/>
      <c r="Q77" s="2"/>
      <c r="R77" s="2"/>
      <c r="S77" s="2"/>
      <c r="T77" s="2"/>
      <c r="U77" s="2"/>
      <c r="V77" s="5"/>
      <c r="W77" s="5"/>
      <c r="X77" s="5"/>
    </row>
    <row r="78" spans="2:24" ht="12.75">
      <c r="B78" s="11"/>
      <c r="C78" s="1"/>
      <c r="D78" s="1"/>
      <c r="E78" s="2"/>
      <c r="F78" s="2"/>
      <c r="G78" s="2"/>
      <c r="H78" s="2"/>
      <c r="I78" s="2"/>
      <c r="J78" s="2"/>
      <c r="K78" s="2"/>
      <c r="L78" s="2"/>
      <c r="M78" s="1"/>
      <c r="N78" s="2"/>
      <c r="O78" s="2"/>
      <c r="P78" s="2"/>
      <c r="Q78" s="2"/>
      <c r="R78" s="2"/>
      <c r="S78" s="2"/>
      <c r="T78" s="2"/>
      <c r="U78" s="2"/>
      <c r="V78" s="5"/>
      <c r="W78" s="5"/>
      <c r="X78" s="5"/>
    </row>
    <row r="79" spans="2:21" ht="12.75">
      <c r="B79" s="11"/>
      <c r="C79" s="1"/>
      <c r="D79" s="1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  <c r="U79" s="1"/>
    </row>
    <row r="80" spans="2:21" ht="12.75">
      <c r="B80" s="11"/>
      <c r="C80" s="1"/>
      <c r="D80" s="1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  <c r="U80" s="1"/>
    </row>
    <row r="81" spans="2:21" ht="12.75">
      <c r="B81" s="11"/>
      <c r="C81" s="1"/>
      <c r="D81" s="1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  <c r="U81" s="1"/>
    </row>
    <row r="82" spans="2:21" ht="12.75">
      <c r="B82" s="11"/>
      <c r="C82" s="1"/>
      <c r="D82" s="1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  <c r="U82" s="1"/>
    </row>
    <row r="83" spans="2:21" ht="12.75">
      <c r="B83" s="11"/>
      <c r="C83" s="1"/>
      <c r="D83" s="1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  <c r="U83" s="1"/>
    </row>
    <row r="84" spans="2:21" ht="12.75">
      <c r="B84" s="11"/>
      <c r="C84" s="1"/>
      <c r="D84" s="1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  <c r="U84" s="1"/>
    </row>
    <row r="85" spans="2:21" ht="12.75">
      <c r="B85" s="11"/>
      <c r="C85" s="1"/>
      <c r="D85" s="1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</row>
    <row r="86" spans="2:21" ht="12.75">
      <c r="B86" s="11"/>
      <c r="C86" s="1"/>
      <c r="D86" s="1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</row>
    <row r="87" spans="2:21" ht="12.75">
      <c r="B87" s="11"/>
      <c r="C87" s="1"/>
      <c r="D87" s="1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  <c r="U87" s="1"/>
    </row>
    <row r="88" spans="2:21" ht="12.75">
      <c r="B88" s="11"/>
      <c r="C88" s="1"/>
      <c r="D88" s="1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</row>
    <row r="89" spans="2:21" ht="12.75">
      <c r="B89" s="11"/>
      <c r="C89" s="1"/>
      <c r="D89" s="1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  <c r="U89" s="1"/>
    </row>
    <row r="90" spans="2:21" ht="12.75">
      <c r="B90" s="11"/>
      <c r="C90" s="1"/>
      <c r="D90" s="1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</row>
    <row r="91" spans="2:21" ht="12.75">
      <c r="B91" s="11"/>
      <c r="C91" s="1"/>
      <c r="D91" s="1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  <c r="T91" s="1"/>
      <c r="U91" s="1"/>
    </row>
    <row r="92" spans="2:21" ht="12.75">
      <c r="B92" s="11"/>
      <c r="C92" s="1"/>
      <c r="D92" s="1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  <c r="S92" s="1"/>
      <c r="T92" s="1"/>
      <c r="U92" s="1"/>
    </row>
    <row r="93" spans="2:21" ht="12.75">
      <c r="B93" s="11"/>
      <c r="C93" s="1"/>
      <c r="D93" s="1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  <c r="T93" s="1"/>
      <c r="U93" s="1"/>
    </row>
    <row r="94" spans="2:21" ht="12.75">
      <c r="B94" s="11"/>
      <c r="C94" s="1"/>
      <c r="D94" s="1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  <c r="T94" s="1"/>
      <c r="U94" s="1"/>
    </row>
    <row r="95" spans="2:21" ht="12.75">
      <c r="B95" s="11"/>
      <c r="C95" s="1"/>
      <c r="D95" s="1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  <c r="T95" s="1"/>
      <c r="U95" s="1"/>
    </row>
    <row r="96" spans="2:21" ht="12.75">
      <c r="B96" s="11"/>
      <c r="C96" s="1"/>
      <c r="D96" s="1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  <c r="U96" s="1"/>
    </row>
    <row r="97" spans="2:21" ht="12.75">
      <c r="B97" s="11"/>
      <c r="C97" s="1"/>
      <c r="D97" s="1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  <c r="U97" s="1"/>
    </row>
    <row r="98" spans="2:21" ht="12.75">
      <c r="B98" s="11"/>
      <c r="C98" s="1"/>
      <c r="D98" s="1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  <c r="U98" s="1"/>
    </row>
    <row r="99" spans="2:21" ht="12.75">
      <c r="B99" s="11"/>
      <c r="C99" s="1"/>
      <c r="D99" s="1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  <c r="U99" s="1"/>
    </row>
    <row r="100" spans="2:21" ht="12.75">
      <c r="B100" s="1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2.75">
      <c r="B101" s="1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2.75">
      <c r="B102" s="1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2.75">
      <c r="B103" s="1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2.75">
      <c r="B104" s="1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2.75">
      <c r="B105" s="1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2.75">
      <c r="B106" s="1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2.75">
      <c r="B107" s="1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2.75">
      <c r="B108" s="1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2.75">
      <c r="B109" s="1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2.75">
      <c r="B110" s="1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2.75">
      <c r="B111" s="1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2.75">
      <c r="B112" s="1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2.75">
      <c r="B113" s="1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2.75">
      <c r="B114" s="1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2.75">
      <c r="B115" s="1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2.75">
      <c r="B116" s="1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2.75">
      <c r="B117" s="1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2.75">
      <c r="B118" s="1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2.75">
      <c r="B119" s="1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2.75">
      <c r="B120" s="1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2.75">
      <c r="B121" s="1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2.75">
      <c r="B122" s="1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2.75">
      <c r="B123" s="1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2.75">
      <c r="B124" s="1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2.75">
      <c r="B125" s="1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2.75">
      <c r="B126" s="1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2.75">
      <c r="B127" s="1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2.75">
      <c r="B128" s="1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2.75">
      <c r="B129" s="1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2.75">
      <c r="B130" s="1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2.75">
      <c r="B131" s="1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1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2.75">
      <c r="B133" s="1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2.75">
      <c r="B134" s="1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2.75">
      <c r="B135" s="1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2.75">
      <c r="B136" s="1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2.75">
      <c r="B137" s="1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2.75">
      <c r="B138" s="1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2.75">
      <c r="B139" s="1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2.75">
      <c r="B140" s="1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2.75">
      <c r="B141" s="1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2.75">
      <c r="B142" s="1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2.75">
      <c r="B143" s="1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2.75">
      <c r="B144" s="1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2.75">
      <c r="B145" s="1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2.75">
      <c r="B146" s="1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2.75">
      <c r="B147" s="1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2.75">
      <c r="B148" s="1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2.75">
      <c r="B149" s="1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2.75">
      <c r="B150" s="1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2.75">
      <c r="B151" s="1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2.75">
      <c r="B152" s="1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2.75">
      <c r="B153" s="1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2.75">
      <c r="B154" s="1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2.75">
      <c r="B155" s="1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2.75">
      <c r="B156" s="1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2.75">
      <c r="B157" s="1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2.75">
      <c r="B158" s="1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2.75">
      <c r="B159" s="1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2.75">
      <c r="B160" s="1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2.75">
      <c r="B161" s="1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2.75">
      <c r="B162" s="1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2.75">
      <c r="B163" s="1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2.75">
      <c r="B164" s="1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2.75">
      <c r="B165" s="1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2.75">
      <c r="B166" s="1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2.75">
      <c r="B167" s="1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2.75">
      <c r="B168" s="1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2.75">
      <c r="B169" s="1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2.75">
      <c r="B170" s="1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2.75">
      <c r="B171" s="1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2.75">
      <c r="B172" s="1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2.75">
      <c r="B173" s="1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2.75">
      <c r="B174" s="1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2.75">
      <c r="B175" s="1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2.75">
      <c r="B176" s="1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2.75">
      <c r="B177" s="1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2.75">
      <c r="B178" s="1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2.75">
      <c r="B179" s="1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2.75">
      <c r="B180" s="1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2.75">
      <c r="B181" s="1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2.75">
      <c r="B182" s="1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2.75">
      <c r="B183" s="1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2.75">
      <c r="B184" s="1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2.75">
      <c r="B185" s="1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2.75">
      <c r="B186" s="1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2.75">
      <c r="B187" s="1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2.75">
      <c r="B188" s="1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2.75">
      <c r="B189" s="1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2.75">
      <c r="B190" s="1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2.75">
      <c r="B191" s="1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2.75">
      <c r="B192" s="1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2.75">
      <c r="B193" s="1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2.75">
      <c r="B194" s="1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2.75">
      <c r="B195" s="1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2.75">
      <c r="B196" s="1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2.75">
      <c r="B197" s="1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2.75">
      <c r="B198" s="1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2.75">
      <c r="B199" s="1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2.75">
      <c r="B200" s="1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2.75">
      <c r="B201" s="1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2.75">
      <c r="B202" s="1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2.75">
      <c r="B203" s="1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2.75">
      <c r="B204" s="1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2.75">
      <c r="B205" s="1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2.75">
      <c r="B206" s="1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2.75">
      <c r="B207" s="1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2.75">
      <c r="B208" s="1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2.75">
      <c r="B209" s="1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2.75">
      <c r="B210" s="1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2.75">
      <c r="B211" s="1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2.75">
      <c r="B212" s="1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2.75">
      <c r="B213" s="1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2.75">
      <c r="B214" s="1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2.75">
      <c r="B215" s="1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2.75">
      <c r="B216" s="1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2.75">
      <c r="B217" s="1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2.75">
      <c r="B218" s="1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2.75">
      <c r="B219" s="1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2.75">
      <c r="B220" s="1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2.75">
      <c r="B221" s="1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12.75">
      <c r="B222" s="1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12.75">
      <c r="B223" s="1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12.75">
      <c r="B224" s="1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12.75">
      <c r="B225" s="1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12.75">
      <c r="B226" s="1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12.75">
      <c r="B227" s="1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12.75">
      <c r="B228" s="1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12.75">
      <c r="B229" s="1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12.75">
      <c r="B230" s="1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12.75">
      <c r="B231" s="1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12.75">
      <c r="B232" s="1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12.75">
      <c r="B233" s="1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12.75">
      <c r="B234" s="1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12.75">
      <c r="B235" s="1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12.75">
      <c r="B236" s="1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12.75">
      <c r="B237" s="1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12.75">
      <c r="B238" s="1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1"/>
      <c r="N238" s="1"/>
      <c r="O238" s="1"/>
      <c r="P238" s="1"/>
      <c r="Q238" s="1"/>
      <c r="R238" s="1"/>
      <c r="S238" s="1"/>
      <c r="T238" s="1"/>
      <c r="U238" s="1"/>
    </row>
    <row r="239" spans="2:21" ht="12.75">
      <c r="B239" s="1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1"/>
      <c r="N239" s="1"/>
      <c r="O239" s="1"/>
      <c r="P239" s="1"/>
      <c r="Q239" s="1"/>
      <c r="R239" s="1"/>
      <c r="S239" s="1"/>
      <c r="T239" s="1"/>
      <c r="U239" s="1"/>
    </row>
    <row r="240" spans="2:21" ht="12.75">
      <c r="B240" s="1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2.75">
      <c r="B241" s="1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1"/>
      <c r="N241" s="1"/>
      <c r="O241" s="1"/>
      <c r="P241" s="1"/>
      <c r="Q241" s="1"/>
      <c r="R241" s="1"/>
      <c r="S241" s="1"/>
      <c r="T241" s="1"/>
      <c r="U241" s="1"/>
    </row>
    <row r="242" spans="2:21" ht="12.75">
      <c r="B242" s="1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2.75">
      <c r="B243" s="1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1"/>
      <c r="N243" s="1"/>
      <c r="O243" s="1"/>
      <c r="P243" s="1"/>
      <c r="Q243" s="1"/>
      <c r="R243" s="1"/>
      <c r="S243" s="1"/>
      <c r="T243" s="1"/>
      <c r="U243" s="1"/>
    </row>
    <row r="244" spans="2:21" ht="12.75">
      <c r="B244" s="1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1"/>
      <c r="N244" s="1"/>
      <c r="O244" s="1"/>
      <c r="P244" s="1"/>
      <c r="Q244" s="1"/>
      <c r="R244" s="1"/>
      <c r="S244" s="1"/>
      <c r="T244" s="1"/>
      <c r="U244" s="1"/>
    </row>
    <row r="245" spans="2:21" ht="12.75">
      <c r="B245" s="1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1"/>
      <c r="N245" s="1"/>
      <c r="O245" s="1"/>
      <c r="P245" s="1"/>
      <c r="Q245" s="1"/>
      <c r="R245" s="1"/>
      <c r="S245" s="1"/>
      <c r="T245" s="1"/>
      <c r="U245" s="1"/>
    </row>
    <row r="246" spans="2:21" ht="12.75">
      <c r="B246" s="1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1"/>
      <c r="N246" s="1"/>
      <c r="O246" s="1"/>
      <c r="P246" s="1"/>
      <c r="Q246" s="1"/>
      <c r="R246" s="1"/>
      <c r="S246" s="1"/>
      <c r="T246" s="1"/>
      <c r="U246" s="1"/>
    </row>
    <row r="247" spans="2:21" ht="12.75">
      <c r="B247" s="1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1"/>
      <c r="N247" s="1"/>
      <c r="O247" s="1"/>
      <c r="P247" s="1"/>
      <c r="Q247" s="1"/>
      <c r="R247" s="1"/>
      <c r="S247" s="1"/>
      <c r="T247" s="1"/>
      <c r="U247" s="1"/>
    </row>
    <row r="248" spans="2:21" ht="12.75">
      <c r="B248" s="1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1"/>
      <c r="N248" s="1"/>
      <c r="O248" s="1"/>
      <c r="P248" s="1"/>
      <c r="Q248" s="1"/>
      <c r="R248" s="1"/>
      <c r="S248" s="1"/>
      <c r="T248" s="1"/>
      <c r="U248" s="1"/>
    </row>
    <row r="249" spans="2:21" ht="12.75">
      <c r="B249" s="1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1"/>
      <c r="N249" s="1"/>
      <c r="O249" s="1"/>
      <c r="P249" s="1"/>
      <c r="Q249" s="1"/>
      <c r="R249" s="1"/>
      <c r="S249" s="1"/>
      <c r="T249" s="1"/>
      <c r="U249" s="1"/>
    </row>
    <row r="250" spans="2:21" ht="12.75">
      <c r="B250" s="1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1"/>
      <c r="N250" s="1"/>
      <c r="O250" s="1"/>
      <c r="P250" s="1"/>
      <c r="Q250" s="1"/>
      <c r="R250" s="1"/>
      <c r="S250" s="1"/>
      <c r="T250" s="1"/>
      <c r="U250" s="1"/>
    </row>
    <row r="251" spans="2:21" ht="12.75">
      <c r="B251" s="1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1"/>
      <c r="N251" s="1"/>
      <c r="O251" s="1"/>
      <c r="P251" s="1"/>
      <c r="Q251" s="1"/>
      <c r="R251" s="1"/>
      <c r="S251" s="1"/>
      <c r="T251" s="1"/>
      <c r="U251" s="1"/>
    </row>
    <row r="252" spans="2:21" ht="12.75">
      <c r="B252" s="1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1"/>
      <c r="N252" s="1"/>
      <c r="O252" s="1"/>
      <c r="P252" s="1"/>
      <c r="Q252" s="1"/>
      <c r="R252" s="1"/>
      <c r="S252" s="1"/>
      <c r="T252" s="1"/>
      <c r="U252" s="1"/>
    </row>
    <row r="253" spans="2:21" ht="12.75">
      <c r="B253" s="1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1"/>
      <c r="N253" s="1"/>
      <c r="O253" s="1"/>
      <c r="P253" s="1"/>
      <c r="Q253" s="1"/>
      <c r="R253" s="1"/>
      <c r="S253" s="1"/>
      <c r="T253" s="1"/>
      <c r="U253" s="1"/>
    </row>
    <row r="254" spans="2:21" ht="12.75">
      <c r="B254" s="1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1"/>
      <c r="N254" s="1"/>
      <c r="O254" s="1"/>
      <c r="P254" s="1"/>
      <c r="Q254" s="1"/>
      <c r="R254" s="1"/>
      <c r="S254" s="1"/>
      <c r="T254" s="1"/>
      <c r="U254" s="1"/>
    </row>
    <row r="255" spans="2:21" ht="12.75">
      <c r="B255" s="1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1"/>
      <c r="N255" s="1"/>
      <c r="O255" s="1"/>
      <c r="P255" s="1"/>
      <c r="Q255" s="1"/>
      <c r="R255" s="1"/>
      <c r="S255" s="1"/>
      <c r="T255" s="1"/>
      <c r="U255" s="1"/>
    </row>
    <row r="256" spans="2:21" ht="12.75">
      <c r="B256" s="1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1"/>
      <c r="N256" s="1"/>
      <c r="O256" s="1"/>
      <c r="P256" s="1"/>
      <c r="Q256" s="1"/>
      <c r="R256" s="1"/>
      <c r="S256" s="1"/>
      <c r="T256" s="1"/>
      <c r="U256" s="1"/>
    </row>
    <row r="257" spans="2:21" ht="12.75">
      <c r="B257" s="1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1"/>
      <c r="N257" s="1"/>
      <c r="O257" s="1"/>
      <c r="P257" s="1"/>
      <c r="Q257" s="1"/>
      <c r="R257" s="1"/>
      <c r="S257" s="1"/>
      <c r="T257" s="1"/>
      <c r="U257" s="1"/>
    </row>
    <row r="258" spans="2:21" ht="12.75">
      <c r="B258" s="1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1"/>
      <c r="N258" s="1"/>
      <c r="O258" s="1"/>
      <c r="P258" s="1"/>
      <c r="Q258" s="1"/>
      <c r="R258" s="1"/>
      <c r="S258" s="1"/>
      <c r="T258" s="1"/>
      <c r="U258" s="1"/>
    </row>
    <row r="259" spans="2:21" ht="12.75">
      <c r="B259" s="1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1"/>
      <c r="N259" s="1"/>
      <c r="O259" s="1"/>
      <c r="P259" s="1"/>
      <c r="Q259" s="1"/>
      <c r="R259" s="1"/>
      <c r="S259" s="1"/>
      <c r="T259" s="1"/>
      <c r="U259" s="1"/>
    </row>
    <row r="260" spans="2:21" ht="12.75">
      <c r="B260" s="1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1"/>
      <c r="N260" s="1"/>
      <c r="O260" s="1"/>
      <c r="P260" s="1"/>
      <c r="Q260" s="1"/>
      <c r="R260" s="1"/>
      <c r="S260" s="1"/>
      <c r="T260" s="1"/>
      <c r="U260" s="1"/>
    </row>
    <row r="261" spans="2:21" ht="12.75">
      <c r="B261" s="1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1"/>
      <c r="N261" s="1"/>
      <c r="O261" s="1"/>
      <c r="P261" s="1"/>
      <c r="Q261" s="1"/>
      <c r="R261" s="1"/>
      <c r="S261" s="1"/>
      <c r="T261" s="1"/>
      <c r="U261" s="1"/>
    </row>
    <row r="262" spans="2:21" ht="12.75">
      <c r="B262" s="1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1"/>
      <c r="N262" s="1"/>
      <c r="O262" s="1"/>
      <c r="P262" s="1"/>
      <c r="Q262" s="1"/>
      <c r="R262" s="1"/>
      <c r="S262" s="1"/>
      <c r="T262" s="1"/>
      <c r="U262" s="1"/>
    </row>
    <row r="263" spans="2:21" ht="12.75">
      <c r="B263" s="1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1"/>
      <c r="N263" s="1"/>
      <c r="O263" s="1"/>
      <c r="P263" s="1"/>
      <c r="Q263" s="1"/>
      <c r="R263" s="1"/>
      <c r="S263" s="1"/>
      <c r="T263" s="1"/>
      <c r="U263" s="1"/>
    </row>
    <row r="264" spans="2:21" ht="12.75">
      <c r="B264" s="1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1"/>
      <c r="N264" s="1"/>
      <c r="O264" s="1"/>
      <c r="P264" s="1"/>
      <c r="Q264" s="1"/>
      <c r="R264" s="1"/>
      <c r="S264" s="1"/>
      <c r="T264" s="1"/>
      <c r="U264" s="1"/>
    </row>
    <row r="265" spans="2:21" ht="12.75">
      <c r="B265" s="1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1"/>
      <c r="N265" s="1"/>
      <c r="O265" s="1"/>
      <c r="P265" s="1"/>
      <c r="Q265" s="1"/>
      <c r="R265" s="1"/>
      <c r="S265" s="1"/>
      <c r="T265" s="1"/>
      <c r="U265" s="1"/>
    </row>
    <row r="266" spans="2:21" ht="12.75">
      <c r="B266" s="1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1"/>
      <c r="N266" s="1"/>
      <c r="O266" s="1"/>
      <c r="P266" s="1"/>
      <c r="Q266" s="1"/>
      <c r="R266" s="1"/>
      <c r="S266" s="1"/>
      <c r="T266" s="1"/>
      <c r="U266" s="1"/>
    </row>
    <row r="267" spans="2:21" ht="12.75">
      <c r="B267" s="1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1"/>
      <c r="N267" s="1"/>
      <c r="O267" s="1"/>
      <c r="P267" s="1"/>
      <c r="Q267" s="1"/>
      <c r="R267" s="1"/>
      <c r="S267" s="1"/>
      <c r="T267" s="1"/>
      <c r="U267" s="1"/>
    </row>
    <row r="268" spans="2:21" ht="12.75">
      <c r="B268" s="1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1"/>
      <c r="N268" s="1"/>
      <c r="O268" s="1"/>
      <c r="P268" s="1"/>
      <c r="Q268" s="1"/>
      <c r="R268" s="1"/>
      <c r="S268" s="1"/>
      <c r="T268" s="1"/>
      <c r="U268" s="1"/>
    </row>
    <row r="269" spans="2:21" ht="12.75">
      <c r="B269" s="1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1"/>
      <c r="N269" s="1"/>
      <c r="O269" s="1"/>
      <c r="P269" s="1"/>
      <c r="Q269" s="1"/>
      <c r="R269" s="1"/>
      <c r="S269" s="1"/>
      <c r="T269" s="1"/>
      <c r="U269" s="1"/>
    </row>
    <row r="270" spans="2:21" ht="12.75">
      <c r="B270" s="1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1"/>
      <c r="N270" s="1"/>
      <c r="O270" s="1"/>
      <c r="P270" s="1"/>
      <c r="Q270" s="1"/>
      <c r="R270" s="1"/>
      <c r="S270" s="1"/>
      <c r="T270" s="1"/>
      <c r="U270" s="1"/>
    </row>
    <row r="271" spans="2:21" ht="12.75">
      <c r="B271" s="1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1"/>
      <c r="N271" s="1"/>
      <c r="O271" s="1"/>
      <c r="P271" s="1"/>
      <c r="Q271" s="1"/>
      <c r="R271" s="1"/>
      <c r="S271" s="1"/>
      <c r="T271" s="1"/>
      <c r="U271" s="1"/>
    </row>
    <row r="272" spans="2:21" ht="12.75">
      <c r="B272" s="1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1"/>
      <c r="N272" s="1"/>
      <c r="O272" s="1"/>
      <c r="P272" s="1"/>
      <c r="Q272" s="1"/>
      <c r="R272" s="1"/>
      <c r="S272" s="1"/>
      <c r="T272" s="1"/>
      <c r="U272" s="1"/>
    </row>
    <row r="273" spans="2:21" ht="12.75">
      <c r="B273" s="1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1"/>
      <c r="N273" s="1"/>
      <c r="O273" s="1"/>
      <c r="P273" s="1"/>
      <c r="Q273" s="1"/>
      <c r="R273" s="1"/>
      <c r="S273" s="1"/>
      <c r="T273" s="1"/>
      <c r="U273" s="1"/>
    </row>
    <row r="274" spans="2:21" ht="12.75">
      <c r="B274" s="1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1"/>
      <c r="N274" s="1"/>
      <c r="O274" s="1"/>
      <c r="P274" s="1"/>
      <c r="Q274" s="1"/>
      <c r="R274" s="1"/>
      <c r="S274" s="1"/>
      <c r="T274" s="1"/>
      <c r="U274" s="1"/>
    </row>
    <row r="275" spans="2:21" ht="12.75">
      <c r="B275" s="1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1"/>
      <c r="N275" s="1"/>
      <c r="O275" s="1"/>
      <c r="P275" s="1"/>
      <c r="Q275" s="1"/>
      <c r="R275" s="1"/>
      <c r="S275" s="1"/>
      <c r="T275" s="1"/>
      <c r="U275" s="1"/>
    </row>
    <row r="276" spans="2:21" ht="12.75">
      <c r="B276" s="1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1"/>
      <c r="N276" s="1"/>
      <c r="O276" s="1"/>
      <c r="P276" s="1"/>
      <c r="Q276" s="1"/>
      <c r="R276" s="1"/>
      <c r="S276" s="1"/>
      <c r="T276" s="1"/>
      <c r="U276" s="1"/>
    </row>
    <row r="277" spans="2:21" ht="12.75">
      <c r="B277" s="1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1"/>
      <c r="N277" s="1"/>
      <c r="O277" s="1"/>
      <c r="P277" s="1"/>
      <c r="Q277" s="1"/>
      <c r="R277" s="1"/>
      <c r="S277" s="1"/>
      <c r="T277" s="1"/>
      <c r="U277" s="1"/>
    </row>
    <row r="278" spans="2:21" ht="12.75">
      <c r="B278" s="1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1"/>
      <c r="N278" s="1"/>
      <c r="O278" s="1"/>
      <c r="P278" s="1"/>
      <c r="Q278" s="1"/>
      <c r="R278" s="1"/>
      <c r="S278" s="1"/>
      <c r="T278" s="1"/>
      <c r="U278" s="1"/>
    </row>
    <row r="279" spans="2:21" ht="12.75">
      <c r="B279" s="1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1"/>
      <c r="N279" s="1"/>
      <c r="O279" s="1"/>
      <c r="P279" s="1"/>
      <c r="Q279" s="1"/>
      <c r="R279" s="1"/>
      <c r="S279" s="1"/>
      <c r="T279" s="1"/>
      <c r="U279" s="1"/>
    </row>
    <row r="280" spans="2:21" ht="12.75">
      <c r="B280" s="1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1"/>
      <c r="N280" s="1"/>
      <c r="O280" s="1"/>
      <c r="P280" s="1"/>
      <c r="Q280" s="1"/>
      <c r="R280" s="1"/>
      <c r="S280" s="1"/>
      <c r="T280" s="1"/>
      <c r="U280" s="1"/>
    </row>
    <row r="281" spans="2:21" ht="12.75">
      <c r="B281" s="1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1"/>
      <c r="N281" s="1"/>
      <c r="O281" s="1"/>
      <c r="P281" s="1"/>
      <c r="Q281" s="1"/>
      <c r="R281" s="1"/>
      <c r="S281" s="1"/>
      <c r="T281" s="1"/>
      <c r="U281" s="1"/>
    </row>
    <row r="282" spans="2:21" ht="12.75">
      <c r="B282" s="1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1"/>
      <c r="N282" s="1"/>
      <c r="O282" s="1"/>
      <c r="P282" s="1"/>
      <c r="Q282" s="1"/>
      <c r="R282" s="1"/>
      <c r="S282" s="1"/>
      <c r="T282" s="1"/>
      <c r="U282" s="1"/>
    </row>
    <row r="283" spans="2:21" ht="12.75">
      <c r="B283" s="1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1"/>
      <c r="N283" s="1"/>
      <c r="O283" s="1"/>
      <c r="P283" s="1"/>
      <c r="Q283" s="1"/>
      <c r="R283" s="1"/>
      <c r="S283" s="1"/>
      <c r="T283" s="1"/>
      <c r="U283" s="1"/>
    </row>
    <row r="284" spans="2:21" ht="12.75">
      <c r="B284" s="1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1"/>
      <c r="N284" s="1"/>
      <c r="O284" s="1"/>
      <c r="P284" s="1"/>
      <c r="Q284" s="1"/>
      <c r="R284" s="1"/>
      <c r="S284" s="1"/>
      <c r="T284" s="1"/>
      <c r="U284" s="1"/>
    </row>
    <row r="285" spans="2:21" ht="12.75">
      <c r="B285" s="1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1"/>
      <c r="N285" s="1"/>
      <c r="O285" s="1"/>
      <c r="P285" s="1"/>
      <c r="Q285" s="1"/>
      <c r="R285" s="1"/>
      <c r="S285" s="1"/>
      <c r="T285" s="1"/>
      <c r="U285" s="1"/>
    </row>
    <row r="286" spans="2:21" ht="12.75">
      <c r="B286" s="1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1"/>
      <c r="N286" s="1"/>
      <c r="O286" s="1"/>
      <c r="P286" s="1"/>
      <c r="Q286" s="1"/>
      <c r="R286" s="1"/>
      <c r="S286" s="1"/>
      <c r="T286" s="1"/>
      <c r="U286" s="1"/>
    </row>
    <row r="287" spans="2:21" ht="12.75">
      <c r="B287" s="1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1"/>
      <c r="N287" s="1"/>
      <c r="O287" s="1"/>
      <c r="P287" s="1"/>
      <c r="Q287" s="1"/>
      <c r="R287" s="1"/>
      <c r="S287" s="1"/>
      <c r="T287" s="1"/>
      <c r="U287" s="1"/>
    </row>
    <row r="288" spans="2:21" ht="12.75">
      <c r="B288" s="1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1"/>
      <c r="N288" s="1"/>
      <c r="O288" s="1"/>
      <c r="P288" s="1"/>
      <c r="Q288" s="1"/>
      <c r="R288" s="1"/>
      <c r="S288" s="1"/>
      <c r="T288" s="1"/>
      <c r="U288" s="1"/>
    </row>
    <row r="289" spans="2:21" ht="12.75">
      <c r="B289" s="1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1"/>
      <c r="N289" s="1"/>
      <c r="O289" s="1"/>
      <c r="P289" s="1"/>
      <c r="Q289" s="1"/>
      <c r="R289" s="1"/>
      <c r="S289" s="1"/>
      <c r="T289" s="1"/>
      <c r="U289" s="1"/>
    </row>
    <row r="290" spans="2:21" ht="12.75">
      <c r="B290" s="1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1"/>
      <c r="N290" s="1"/>
      <c r="O290" s="1"/>
      <c r="P290" s="1"/>
      <c r="Q290" s="1"/>
      <c r="R290" s="1"/>
      <c r="S290" s="1"/>
      <c r="T290" s="1"/>
      <c r="U290" s="1"/>
    </row>
    <row r="291" spans="2:21" ht="12.75">
      <c r="B291" s="1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1"/>
      <c r="N291" s="1"/>
      <c r="O291" s="1"/>
      <c r="P291" s="1"/>
      <c r="Q291" s="1"/>
      <c r="R291" s="1"/>
      <c r="S291" s="1"/>
      <c r="T291" s="1"/>
      <c r="U291" s="1"/>
    </row>
    <row r="292" spans="2:21" ht="12.75">
      <c r="B292" s="1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1"/>
      <c r="N292" s="1"/>
      <c r="O292" s="1"/>
      <c r="P292" s="1"/>
      <c r="Q292" s="1"/>
      <c r="R292" s="1"/>
      <c r="S292" s="1"/>
      <c r="T292" s="1"/>
      <c r="U292" s="1"/>
    </row>
    <row r="293" spans="2:21" ht="12.75">
      <c r="B293" s="1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1"/>
      <c r="N293" s="1"/>
      <c r="O293" s="1"/>
      <c r="P293" s="1"/>
      <c r="Q293" s="1"/>
      <c r="R293" s="1"/>
      <c r="S293" s="1"/>
      <c r="T293" s="1"/>
      <c r="U293" s="1"/>
    </row>
    <row r="294" spans="2:21" ht="12.75">
      <c r="B294" s="1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1"/>
      <c r="N294" s="1"/>
      <c r="O294" s="1"/>
      <c r="P294" s="1"/>
      <c r="Q294" s="1"/>
      <c r="R294" s="1"/>
      <c r="S294" s="1"/>
      <c r="T294" s="1"/>
      <c r="U294" s="1"/>
    </row>
    <row r="295" spans="2:21" ht="12.75">
      <c r="B295" s="1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1"/>
      <c r="N295" s="1"/>
      <c r="O295" s="1"/>
      <c r="P295" s="1"/>
      <c r="Q295" s="1"/>
      <c r="R295" s="1"/>
      <c r="S295" s="1"/>
      <c r="T295" s="1"/>
      <c r="U295" s="1"/>
    </row>
    <row r="296" spans="2:21" ht="12.75">
      <c r="B296" s="1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1"/>
      <c r="N296" s="1"/>
      <c r="O296" s="1"/>
      <c r="P296" s="1"/>
      <c r="Q296" s="1"/>
      <c r="R296" s="1"/>
      <c r="S296" s="1"/>
      <c r="T296" s="1"/>
      <c r="U296" s="1"/>
    </row>
    <row r="297" spans="2:21" ht="12.75">
      <c r="B297" s="1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1"/>
      <c r="N297" s="1"/>
      <c r="O297" s="1"/>
      <c r="P297" s="1"/>
      <c r="Q297" s="1"/>
      <c r="R297" s="1"/>
      <c r="S297" s="1"/>
      <c r="T297" s="1"/>
      <c r="U297" s="1"/>
    </row>
    <row r="298" spans="2:21" ht="12.75">
      <c r="B298" s="1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1"/>
      <c r="N298" s="1"/>
      <c r="O298" s="1"/>
      <c r="P298" s="1"/>
      <c r="Q298" s="1"/>
      <c r="R298" s="1"/>
      <c r="S298" s="1"/>
      <c r="T298" s="1"/>
      <c r="U298" s="1"/>
    </row>
    <row r="299" spans="2:21" ht="12.75">
      <c r="B299" s="1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1"/>
      <c r="N299" s="1"/>
      <c r="O299" s="1"/>
      <c r="P299" s="1"/>
      <c r="Q299" s="1"/>
      <c r="R299" s="1"/>
      <c r="S299" s="1"/>
      <c r="T299" s="1"/>
      <c r="U299" s="1"/>
    </row>
    <row r="300" spans="2:21" ht="12.75">
      <c r="B300" s="1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2.75">
      <c r="B301" s="1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1"/>
      <c r="N301" s="1"/>
      <c r="O301" s="1"/>
      <c r="P301" s="1"/>
      <c r="Q301" s="1"/>
      <c r="R301" s="1"/>
      <c r="S301" s="1"/>
      <c r="T301" s="1"/>
      <c r="U301" s="1"/>
    </row>
    <row r="302" spans="2:21" ht="12.75">
      <c r="B302" s="1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1"/>
      <c r="N302" s="1"/>
      <c r="O302" s="1"/>
      <c r="P302" s="1"/>
      <c r="Q302" s="1"/>
      <c r="R302" s="1"/>
      <c r="S302" s="1"/>
      <c r="T302" s="1"/>
      <c r="U302" s="1"/>
    </row>
    <row r="303" spans="2:21" ht="12.75">
      <c r="B303" s="1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1"/>
      <c r="N303" s="1"/>
      <c r="O303" s="1"/>
      <c r="P303" s="1"/>
      <c r="Q303" s="1"/>
      <c r="R303" s="1"/>
      <c r="S303" s="1"/>
      <c r="T303" s="1"/>
      <c r="U303" s="1"/>
    </row>
    <row r="304" spans="2:21" ht="12.75">
      <c r="B304" s="1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1"/>
      <c r="N304" s="1"/>
      <c r="O304" s="1"/>
      <c r="P304" s="1"/>
      <c r="Q304" s="1"/>
      <c r="R304" s="1"/>
      <c r="S304" s="1"/>
      <c r="T304" s="1"/>
      <c r="U304" s="1"/>
    </row>
    <row r="305" spans="2:21" ht="12.75">
      <c r="B305" s="1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1"/>
      <c r="N305" s="1"/>
      <c r="O305" s="1"/>
      <c r="P305" s="1"/>
      <c r="Q305" s="1"/>
      <c r="R305" s="1"/>
      <c r="S305" s="1"/>
      <c r="T305" s="1"/>
      <c r="U305" s="1"/>
    </row>
    <row r="306" spans="2:21" ht="12.75">
      <c r="B306" s="1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1"/>
      <c r="N306" s="1"/>
      <c r="O306" s="1"/>
      <c r="P306" s="1"/>
      <c r="Q306" s="1"/>
      <c r="R306" s="1"/>
      <c r="S306" s="1"/>
      <c r="T306" s="1"/>
      <c r="U306" s="1"/>
    </row>
    <row r="307" spans="2:21" ht="12.75">
      <c r="B307" s="1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1"/>
      <c r="N307" s="1"/>
      <c r="O307" s="1"/>
      <c r="P307" s="1"/>
      <c r="Q307" s="1"/>
      <c r="R307" s="1"/>
      <c r="S307" s="1"/>
      <c r="T307" s="1"/>
      <c r="U307" s="1"/>
    </row>
    <row r="308" spans="2:21" ht="12.75">
      <c r="B308" s="1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1"/>
      <c r="N308" s="1"/>
      <c r="O308" s="1"/>
      <c r="P308" s="1"/>
      <c r="Q308" s="1"/>
      <c r="R308" s="1"/>
      <c r="S308" s="1"/>
      <c r="T308" s="1"/>
      <c r="U308" s="1"/>
    </row>
    <row r="309" spans="2:21" ht="12.75">
      <c r="B309" s="1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1"/>
      <c r="N309" s="1"/>
      <c r="O309" s="1"/>
      <c r="P309" s="1"/>
      <c r="Q309" s="1"/>
      <c r="R309" s="1"/>
      <c r="S309" s="1"/>
      <c r="T309" s="1"/>
      <c r="U309" s="1"/>
    </row>
    <row r="310" spans="2:21" ht="12.75">
      <c r="B310" s="1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1"/>
      <c r="N310" s="1"/>
      <c r="O310" s="1"/>
      <c r="P310" s="1"/>
      <c r="Q310" s="1"/>
      <c r="R310" s="1"/>
      <c r="S310" s="1"/>
      <c r="T310" s="1"/>
      <c r="U310" s="1"/>
    </row>
    <row r="311" spans="2:21" ht="12.75">
      <c r="B311" s="1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1"/>
      <c r="N311" s="1"/>
      <c r="O311" s="1"/>
      <c r="P311" s="1"/>
      <c r="Q311" s="1"/>
      <c r="R311" s="1"/>
      <c r="S311" s="1"/>
      <c r="T311" s="1"/>
      <c r="U311" s="1"/>
    </row>
    <row r="312" spans="2:21" ht="12.75">
      <c r="B312" s="1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1"/>
      <c r="N312" s="1"/>
      <c r="O312" s="1"/>
      <c r="P312" s="1"/>
      <c r="Q312" s="1"/>
      <c r="R312" s="1"/>
      <c r="S312" s="1"/>
      <c r="T312" s="1"/>
      <c r="U312" s="1"/>
    </row>
    <row r="313" spans="2:21" ht="12.75">
      <c r="B313" s="1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1"/>
      <c r="N313" s="1"/>
      <c r="O313" s="1"/>
      <c r="P313" s="1"/>
      <c r="Q313" s="1"/>
      <c r="R313" s="1"/>
      <c r="S313" s="1"/>
      <c r="T313" s="1"/>
      <c r="U313" s="1"/>
    </row>
    <row r="314" spans="2:21" ht="12.75">
      <c r="B314" s="1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1"/>
      <c r="N314" s="1"/>
      <c r="O314" s="1"/>
      <c r="P314" s="1"/>
      <c r="Q314" s="1"/>
      <c r="R314" s="1"/>
      <c r="S314" s="1"/>
      <c r="T314" s="1"/>
      <c r="U314" s="1"/>
    </row>
    <row r="315" spans="2:21" ht="12.75">
      <c r="B315" s="1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1"/>
      <c r="N315" s="1"/>
      <c r="O315" s="1"/>
      <c r="P315" s="1"/>
      <c r="Q315" s="1"/>
      <c r="R315" s="1"/>
      <c r="S315" s="1"/>
      <c r="T315" s="1"/>
      <c r="U315" s="1"/>
    </row>
    <row r="316" spans="2:21" ht="12.75">
      <c r="B316" s="1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1"/>
      <c r="N316" s="1"/>
      <c r="O316" s="1"/>
      <c r="P316" s="1"/>
      <c r="Q316" s="1"/>
      <c r="R316" s="1"/>
      <c r="S316" s="1"/>
      <c r="T316" s="1"/>
      <c r="U316" s="1"/>
    </row>
    <row r="317" spans="2:21" ht="12.75">
      <c r="B317" s="1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1"/>
      <c r="N317" s="1"/>
      <c r="O317" s="1"/>
      <c r="P317" s="1"/>
      <c r="Q317" s="1"/>
      <c r="R317" s="1"/>
      <c r="S317" s="1"/>
      <c r="T317" s="1"/>
      <c r="U317" s="1"/>
    </row>
    <row r="318" spans="2:21" ht="12.75">
      <c r="B318" s="1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1"/>
      <c r="N318" s="1"/>
      <c r="O318" s="1"/>
      <c r="P318" s="1"/>
      <c r="Q318" s="1"/>
      <c r="R318" s="1"/>
      <c r="S318" s="1"/>
      <c r="T318" s="1"/>
      <c r="U318" s="1"/>
    </row>
    <row r="319" spans="2:21" ht="12.75">
      <c r="B319" s="1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1"/>
      <c r="N319" s="1"/>
      <c r="O319" s="1"/>
      <c r="P319" s="1"/>
      <c r="Q319" s="1"/>
      <c r="R319" s="1"/>
      <c r="S319" s="1"/>
      <c r="T319" s="1"/>
      <c r="U319" s="1"/>
    </row>
    <row r="320" spans="2:21" ht="12.75">
      <c r="B320" s="1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1"/>
      <c r="N320" s="1"/>
      <c r="O320" s="1"/>
      <c r="P320" s="1"/>
      <c r="Q320" s="1"/>
      <c r="R320" s="1"/>
      <c r="S320" s="1"/>
      <c r="T320" s="1"/>
      <c r="U320" s="1"/>
    </row>
    <row r="321" spans="2:21" ht="12.75">
      <c r="B321" s="1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1"/>
      <c r="N321" s="1"/>
      <c r="O321" s="1"/>
      <c r="P321" s="1"/>
      <c r="Q321" s="1"/>
      <c r="R321" s="1"/>
      <c r="S321" s="1"/>
      <c r="T321" s="1"/>
      <c r="U321" s="1"/>
    </row>
    <row r="322" spans="2:21" ht="12.75">
      <c r="B322" s="1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1"/>
      <c r="N322" s="1"/>
      <c r="O322" s="1"/>
      <c r="P322" s="1"/>
      <c r="Q322" s="1"/>
      <c r="R322" s="1"/>
      <c r="S322" s="1"/>
      <c r="T322" s="1"/>
      <c r="U322" s="1"/>
    </row>
    <row r="323" spans="2:21" ht="12.75">
      <c r="B323" s="1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1"/>
      <c r="N323" s="1"/>
      <c r="O323" s="1"/>
      <c r="P323" s="1"/>
      <c r="Q323" s="1"/>
      <c r="R323" s="1"/>
      <c r="S323" s="1"/>
      <c r="T323" s="1"/>
      <c r="U323" s="1"/>
    </row>
    <row r="324" spans="2:21" ht="12.75">
      <c r="B324" s="1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1"/>
      <c r="N324" s="1"/>
      <c r="O324" s="1"/>
      <c r="P324" s="1"/>
      <c r="Q324" s="1"/>
      <c r="R324" s="1"/>
      <c r="S324" s="1"/>
      <c r="T324" s="1"/>
      <c r="U324" s="1"/>
    </row>
    <row r="325" spans="2:21" ht="12.75">
      <c r="B325" s="1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1"/>
      <c r="N325" s="1"/>
      <c r="O325" s="1"/>
      <c r="P325" s="1"/>
      <c r="Q325" s="1"/>
      <c r="R325" s="1"/>
      <c r="S325" s="1"/>
      <c r="T325" s="1"/>
      <c r="U325" s="1"/>
    </row>
    <row r="326" spans="2:21" ht="12.75">
      <c r="B326" s="1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1"/>
      <c r="N326" s="1"/>
      <c r="O326" s="1"/>
      <c r="P326" s="1"/>
      <c r="Q326" s="1"/>
      <c r="R326" s="1"/>
      <c r="S326" s="1"/>
      <c r="T326" s="1"/>
      <c r="U326" s="1"/>
    </row>
    <row r="327" spans="2:21" ht="12.75">
      <c r="B327" s="1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1"/>
      <c r="N327" s="1"/>
      <c r="O327" s="1"/>
      <c r="P327" s="1"/>
      <c r="Q327" s="1"/>
      <c r="R327" s="1"/>
      <c r="S327" s="1"/>
      <c r="T327" s="1"/>
      <c r="U327" s="1"/>
    </row>
    <row r="328" spans="2:21" ht="12.75">
      <c r="B328" s="1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1"/>
      <c r="N328" s="1"/>
      <c r="O328" s="1"/>
      <c r="P328" s="1"/>
      <c r="Q328" s="1"/>
      <c r="R328" s="1"/>
      <c r="S328" s="1"/>
      <c r="T328" s="1"/>
      <c r="U328" s="1"/>
    </row>
    <row r="329" spans="2:21" ht="12.75">
      <c r="B329" s="1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1"/>
      <c r="N329" s="1"/>
      <c r="O329" s="1"/>
      <c r="P329" s="1"/>
      <c r="Q329" s="1"/>
      <c r="R329" s="1"/>
      <c r="S329" s="1"/>
      <c r="T329" s="1"/>
      <c r="U329" s="1"/>
    </row>
    <row r="330" spans="2:21" ht="12.75">
      <c r="B330" s="1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1"/>
      <c r="N330" s="1"/>
      <c r="O330" s="1"/>
      <c r="P330" s="1"/>
      <c r="Q330" s="1"/>
      <c r="R330" s="1"/>
      <c r="S330" s="1"/>
      <c r="T330" s="1"/>
      <c r="U330" s="1"/>
    </row>
    <row r="331" spans="2:21" ht="12.75">
      <c r="B331" s="1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1"/>
      <c r="N331" s="1"/>
      <c r="O331" s="1"/>
      <c r="P331" s="1"/>
      <c r="Q331" s="1"/>
      <c r="R331" s="1"/>
      <c r="S331" s="1"/>
      <c r="T331" s="1"/>
      <c r="U331" s="1"/>
    </row>
    <row r="332" spans="2:21" ht="12.75">
      <c r="B332" s="1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1"/>
      <c r="N332" s="1"/>
      <c r="O332" s="1"/>
      <c r="P332" s="1"/>
      <c r="Q332" s="1"/>
      <c r="R332" s="1"/>
      <c r="S332" s="1"/>
      <c r="T332" s="1"/>
      <c r="U332" s="1"/>
    </row>
    <row r="333" spans="2:21" ht="12.75">
      <c r="B333" s="1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1"/>
      <c r="N333" s="1"/>
      <c r="O333" s="1"/>
      <c r="P333" s="1"/>
      <c r="Q333" s="1"/>
      <c r="R333" s="1"/>
      <c r="S333" s="1"/>
      <c r="T333" s="1"/>
      <c r="U333" s="1"/>
    </row>
    <row r="334" spans="2:21" ht="12.75">
      <c r="B334" s="1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1"/>
      <c r="N334" s="1"/>
      <c r="O334" s="1"/>
      <c r="P334" s="1"/>
      <c r="Q334" s="1"/>
      <c r="R334" s="1"/>
      <c r="S334" s="1"/>
      <c r="T334" s="1"/>
      <c r="U334" s="1"/>
    </row>
    <row r="335" spans="2:21" ht="12.75">
      <c r="B335" s="1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1"/>
      <c r="N335" s="1"/>
      <c r="O335" s="1"/>
      <c r="P335" s="1"/>
      <c r="Q335" s="1"/>
      <c r="R335" s="1"/>
      <c r="S335" s="1"/>
      <c r="T335" s="1"/>
      <c r="U335" s="1"/>
    </row>
    <row r="336" spans="2:21" ht="12.75">
      <c r="B336" s="1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1"/>
      <c r="N336" s="1"/>
      <c r="O336" s="1"/>
      <c r="P336" s="1"/>
      <c r="Q336" s="1"/>
      <c r="R336" s="1"/>
      <c r="S336" s="1"/>
      <c r="T336" s="1"/>
      <c r="U336" s="1"/>
    </row>
    <row r="337" spans="2:21" ht="12.75">
      <c r="B337" s="1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1"/>
      <c r="N337" s="1"/>
      <c r="O337" s="1"/>
      <c r="P337" s="1"/>
      <c r="Q337" s="1"/>
      <c r="R337" s="1"/>
      <c r="S337" s="1"/>
      <c r="T337" s="1"/>
      <c r="U337" s="1"/>
    </row>
    <row r="338" spans="2:21" ht="12.75">
      <c r="B338" s="1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1"/>
      <c r="N338" s="1"/>
      <c r="O338" s="1"/>
      <c r="P338" s="1"/>
      <c r="Q338" s="1"/>
      <c r="R338" s="1"/>
      <c r="S338" s="1"/>
      <c r="T338" s="1"/>
      <c r="U338" s="1"/>
    </row>
    <row r="339" spans="2:21" ht="12.75">
      <c r="B339" s="1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1"/>
      <c r="N339" s="1"/>
      <c r="O339" s="1"/>
      <c r="P339" s="1"/>
      <c r="Q339" s="1"/>
      <c r="R339" s="1"/>
      <c r="S339" s="1"/>
      <c r="T339" s="1"/>
      <c r="U339" s="1"/>
    </row>
    <row r="340" spans="2:21" ht="12.75">
      <c r="B340" s="1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1"/>
      <c r="N340" s="1"/>
      <c r="O340" s="1"/>
      <c r="P340" s="1"/>
      <c r="Q340" s="1"/>
      <c r="R340" s="1"/>
      <c r="S340" s="1"/>
      <c r="T340" s="1"/>
      <c r="U340" s="1"/>
    </row>
    <row r="341" spans="2:21" ht="12.75">
      <c r="B341" s="1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1"/>
      <c r="N341" s="1"/>
      <c r="O341" s="1"/>
      <c r="P341" s="1"/>
      <c r="Q341" s="1"/>
      <c r="R341" s="1"/>
      <c r="S341" s="1"/>
      <c r="T341" s="1"/>
      <c r="U341" s="1"/>
    </row>
    <row r="342" spans="2:21" ht="12.75">
      <c r="B342" s="1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1"/>
      <c r="N342" s="1"/>
      <c r="O342" s="1"/>
      <c r="P342" s="1"/>
      <c r="Q342" s="1"/>
      <c r="R342" s="1"/>
      <c r="S342" s="1"/>
      <c r="T342" s="1"/>
      <c r="U342" s="1"/>
    </row>
    <row r="343" spans="2:21" ht="12.75">
      <c r="B343" s="1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1"/>
      <c r="N343" s="1"/>
      <c r="O343" s="1"/>
      <c r="P343" s="1"/>
      <c r="Q343" s="1"/>
      <c r="R343" s="1"/>
      <c r="S343" s="1"/>
      <c r="T343" s="1"/>
      <c r="U343" s="1"/>
    </row>
    <row r="344" spans="2:21" ht="12.75">
      <c r="B344" s="1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1"/>
      <c r="N344" s="1"/>
      <c r="O344" s="1"/>
      <c r="P344" s="1"/>
      <c r="Q344" s="1"/>
      <c r="R344" s="1"/>
      <c r="S344" s="1"/>
      <c r="T344" s="1"/>
      <c r="U344" s="1"/>
    </row>
    <row r="345" spans="2:21" ht="12.75">
      <c r="B345" s="1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1"/>
      <c r="N345" s="1"/>
      <c r="O345" s="1"/>
      <c r="P345" s="1"/>
      <c r="Q345" s="1"/>
      <c r="R345" s="1"/>
      <c r="S345" s="1"/>
      <c r="T345" s="1"/>
      <c r="U345" s="1"/>
    </row>
    <row r="346" spans="2:21" ht="12.75">
      <c r="B346" s="1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1"/>
      <c r="N346" s="1"/>
      <c r="O346" s="1"/>
      <c r="P346" s="1"/>
      <c r="Q346" s="1"/>
      <c r="R346" s="1"/>
      <c r="S346" s="1"/>
      <c r="T346" s="1"/>
      <c r="U346" s="1"/>
    </row>
    <row r="347" spans="2:21" ht="12.75">
      <c r="B347" s="1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1"/>
      <c r="N347" s="1"/>
      <c r="O347" s="1"/>
      <c r="P347" s="1"/>
      <c r="Q347" s="1"/>
      <c r="R347" s="1"/>
      <c r="S347" s="1"/>
      <c r="T347" s="1"/>
      <c r="U347" s="1"/>
    </row>
    <row r="348" spans="2:21" ht="12.75">
      <c r="B348" s="1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1"/>
      <c r="N348" s="1"/>
      <c r="O348" s="1"/>
      <c r="P348" s="1"/>
      <c r="Q348" s="1"/>
      <c r="R348" s="1"/>
      <c r="S348" s="1"/>
      <c r="T348" s="1"/>
      <c r="U348" s="1"/>
    </row>
    <row r="349" spans="2:21" ht="12.75">
      <c r="B349" s="1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1"/>
      <c r="N349" s="1"/>
      <c r="O349" s="1"/>
      <c r="P349" s="1"/>
      <c r="Q349" s="1"/>
      <c r="R349" s="1"/>
      <c r="S349" s="1"/>
      <c r="T349" s="1"/>
      <c r="U349" s="1"/>
    </row>
    <row r="350" spans="2:21" ht="12.75">
      <c r="B350" s="1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1"/>
      <c r="N350" s="1"/>
      <c r="O350" s="1"/>
      <c r="P350" s="1"/>
      <c r="Q350" s="1"/>
      <c r="R350" s="1"/>
      <c r="S350" s="1"/>
      <c r="T350" s="1"/>
      <c r="U350" s="1"/>
    </row>
    <row r="351" spans="2:21" ht="12.75">
      <c r="B351" s="1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1"/>
      <c r="N351" s="1"/>
      <c r="O351" s="1"/>
      <c r="P351" s="1"/>
      <c r="Q351" s="1"/>
      <c r="R351" s="1"/>
      <c r="S351" s="1"/>
      <c r="T351" s="1"/>
      <c r="U351" s="1"/>
    </row>
    <row r="352" spans="2:21" ht="12.75">
      <c r="B352" s="1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1"/>
      <c r="N352" s="1"/>
      <c r="O352" s="1"/>
      <c r="P352" s="1"/>
      <c r="Q352" s="1"/>
      <c r="R352" s="1"/>
      <c r="S352" s="1"/>
      <c r="T352" s="1"/>
      <c r="U352" s="1"/>
    </row>
    <row r="353" spans="2:21" ht="12.75">
      <c r="B353" s="1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1"/>
      <c r="N353" s="1"/>
      <c r="O353" s="1"/>
      <c r="P353" s="1"/>
      <c r="Q353" s="1"/>
      <c r="R353" s="1"/>
      <c r="S353" s="1"/>
      <c r="T353" s="1"/>
      <c r="U353" s="1"/>
    </row>
    <row r="354" spans="2:21" ht="12.75">
      <c r="B354" s="1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1"/>
      <c r="N354" s="1"/>
      <c r="O354" s="1"/>
      <c r="P354" s="1"/>
      <c r="Q354" s="1"/>
      <c r="R354" s="1"/>
      <c r="S354" s="1"/>
      <c r="T354" s="1"/>
      <c r="U354" s="1"/>
    </row>
    <row r="355" spans="2:21" ht="12.75">
      <c r="B355" s="1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1"/>
      <c r="N355" s="1"/>
      <c r="O355" s="1"/>
      <c r="P355" s="1"/>
      <c r="Q355" s="1"/>
      <c r="R355" s="1"/>
      <c r="S355" s="1"/>
      <c r="T355" s="1"/>
      <c r="U355" s="1"/>
    </row>
    <row r="356" spans="2:21" ht="12.75">
      <c r="B356" s="1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1"/>
      <c r="N356" s="1"/>
      <c r="O356" s="1"/>
      <c r="P356" s="1"/>
      <c r="Q356" s="1"/>
      <c r="R356" s="1"/>
      <c r="S356" s="1"/>
      <c r="T356" s="1"/>
      <c r="U356" s="1"/>
    </row>
    <row r="357" spans="2:21" ht="12.75">
      <c r="B357" s="1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1"/>
      <c r="N357" s="1"/>
      <c r="O357" s="1"/>
      <c r="P357" s="1"/>
      <c r="Q357" s="1"/>
      <c r="R357" s="1"/>
      <c r="S357" s="1"/>
      <c r="T357" s="1"/>
      <c r="U357" s="1"/>
    </row>
    <row r="358" spans="2:21" ht="12.75">
      <c r="B358" s="1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1"/>
      <c r="N358" s="1"/>
      <c r="O358" s="1"/>
      <c r="P358" s="1"/>
      <c r="Q358" s="1"/>
      <c r="R358" s="1"/>
      <c r="S358" s="1"/>
      <c r="T358" s="1"/>
      <c r="U358" s="1"/>
    </row>
    <row r="359" spans="2:21" ht="12.75">
      <c r="B359" s="1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1"/>
      <c r="N359" s="1"/>
      <c r="O359" s="1"/>
      <c r="P359" s="1"/>
      <c r="Q359" s="1"/>
      <c r="R359" s="1"/>
      <c r="S359" s="1"/>
      <c r="T359" s="1"/>
      <c r="U359" s="1"/>
    </row>
    <row r="360" spans="2:21" ht="12.75">
      <c r="B360" s="1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1"/>
      <c r="N360" s="1"/>
      <c r="O360" s="1"/>
      <c r="P360" s="1"/>
      <c r="Q360" s="1"/>
      <c r="R360" s="1"/>
      <c r="S360" s="1"/>
      <c r="T360" s="1"/>
      <c r="U360" s="1"/>
    </row>
    <row r="361" spans="2:21" ht="12.75">
      <c r="B361" s="1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1"/>
      <c r="N361" s="1"/>
      <c r="O361" s="1"/>
      <c r="P361" s="1"/>
      <c r="Q361" s="1"/>
      <c r="R361" s="1"/>
      <c r="S361" s="1"/>
      <c r="T361" s="1"/>
      <c r="U361" s="1"/>
    </row>
    <row r="362" spans="2:21" ht="12.75">
      <c r="B362" s="1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1"/>
      <c r="N362" s="1"/>
      <c r="O362" s="1"/>
      <c r="P362" s="1"/>
      <c r="Q362" s="1"/>
      <c r="R362" s="1"/>
      <c r="S362" s="1"/>
      <c r="T362" s="1"/>
      <c r="U362" s="1"/>
    </row>
    <row r="363" spans="2:21" ht="12.75">
      <c r="B363" s="1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1"/>
      <c r="N363" s="1"/>
      <c r="O363" s="1"/>
      <c r="P363" s="1"/>
      <c r="Q363" s="1"/>
      <c r="R363" s="1"/>
      <c r="S363" s="1"/>
      <c r="T363" s="1"/>
      <c r="U363" s="1"/>
    </row>
    <row r="364" spans="2:21" ht="12.75">
      <c r="B364" s="1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1"/>
      <c r="N364" s="1"/>
      <c r="O364" s="1"/>
      <c r="P364" s="1"/>
      <c r="Q364" s="1"/>
      <c r="R364" s="1"/>
      <c r="S364" s="1"/>
      <c r="T364" s="1"/>
      <c r="U364" s="1"/>
    </row>
    <row r="365" spans="2:21" ht="12.75">
      <c r="B365" s="1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1"/>
      <c r="N365" s="1"/>
      <c r="O365" s="1"/>
      <c r="P365" s="1"/>
      <c r="Q365" s="1"/>
      <c r="R365" s="1"/>
      <c r="S365" s="1"/>
      <c r="T365" s="1"/>
      <c r="U365" s="1"/>
    </row>
    <row r="366" spans="2:21" ht="12.75">
      <c r="B366" s="1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1"/>
      <c r="N366" s="1"/>
      <c r="O366" s="1"/>
      <c r="P366" s="1"/>
      <c r="Q366" s="1"/>
      <c r="R366" s="1"/>
      <c r="S366" s="1"/>
      <c r="T366" s="1"/>
      <c r="U366" s="1"/>
    </row>
    <row r="367" spans="2:21" ht="12.75">
      <c r="B367" s="1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1"/>
      <c r="N367" s="1"/>
      <c r="O367" s="1"/>
      <c r="P367" s="1"/>
      <c r="Q367" s="1"/>
      <c r="R367" s="1"/>
      <c r="S367" s="1"/>
      <c r="T367" s="1"/>
      <c r="U367" s="1"/>
    </row>
    <row r="368" spans="2:21" ht="12.75">
      <c r="B368" s="1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1"/>
      <c r="N368" s="1"/>
      <c r="O368" s="1"/>
      <c r="P368" s="1"/>
      <c r="Q368" s="1"/>
      <c r="R368" s="1"/>
      <c r="S368" s="1"/>
      <c r="T368" s="1"/>
      <c r="U368" s="1"/>
    </row>
    <row r="369" spans="2:21" ht="12.75">
      <c r="B369" s="1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1"/>
      <c r="N369" s="1"/>
      <c r="O369" s="1"/>
      <c r="P369" s="1"/>
      <c r="Q369" s="1"/>
      <c r="R369" s="1"/>
      <c r="S369" s="1"/>
      <c r="T369" s="1"/>
      <c r="U369" s="1"/>
    </row>
    <row r="370" spans="2:21" ht="12.75">
      <c r="B370" s="1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1"/>
      <c r="N370" s="1"/>
      <c r="O370" s="1"/>
      <c r="P370" s="1"/>
      <c r="Q370" s="1"/>
      <c r="R370" s="1"/>
      <c r="S370" s="1"/>
      <c r="T370" s="1"/>
      <c r="U370" s="1"/>
    </row>
    <row r="371" spans="2:21" ht="12.75">
      <c r="B371" s="1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1"/>
      <c r="N371" s="1"/>
      <c r="O371" s="1"/>
      <c r="P371" s="1"/>
      <c r="Q371" s="1"/>
      <c r="R371" s="1"/>
      <c r="S371" s="1"/>
      <c r="T371" s="1"/>
      <c r="U371" s="1"/>
    </row>
    <row r="372" spans="2:21" ht="12.75">
      <c r="B372" s="1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1"/>
      <c r="N372" s="1"/>
      <c r="O372" s="1"/>
      <c r="P372" s="1"/>
      <c r="Q372" s="1"/>
      <c r="R372" s="1"/>
      <c r="S372" s="1"/>
      <c r="T372" s="1"/>
      <c r="U372" s="1"/>
    </row>
    <row r="373" spans="2:21" ht="12.75">
      <c r="B373" s="1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1"/>
      <c r="N373" s="1"/>
      <c r="O373" s="1"/>
      <c r="P373" s="1"/>
      <c r="Q373" s="1"/>
      <c r="R373" s="1"/>
      <c r="S373" s="1"/>
      <c r="T373" s="1"/>
      <c r="U373" s="1"/>
    </row>
    <row r="374" spans="2:21" ht="12.75">
      <c r="B374" s="1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1"/>
      <c r="N374" s="1"/>
      <c r="O374" s="1"/>
      <c r="P374" s="1"/>
      <c r="Q374" s="1"/>
      <c r="R374" s="1"/>
      <c r="S374" s="1"/>
      <c r="T374" s="1"/>
      <c r="U374" s="1"/>
    </row>
    <row r="375" spans="2:21" ht="12.75">
      <c r="B375" s="1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1"/>
      <c r="N375" s="1"/>
      <c r="O375" s="1"/>
      <c r="P375" s="1"/>
      <c r="Q375" s="1"/>
      <c r="R375" s="1"/>
      <c r="S375" s="1"/>
      <c r="T375" s="1"/>
      <c r="U375" s="1"/>
    </row>
    <row r="376" spans="2:21" ht="12.75">
      <c r="B376" s="1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1"/>
      <c r="N376" s="1"/>
      <c r="O376" s="1"/>
      <c r="P376" s="1"/>
      <c r="Q376" s="1"/>
      <c r="R376" s="1"/>
      <c r="S376" s="1"/>
      <c r="T376" s="1"/>
      <c r="U376" s="1"/>
    </row>
    <row r="377" spans="2:21" ht="12.75">
      <c r="B377" s="1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1"/>
      <c r="N377" s="1"/>
      <c r="O377" s="1"/>
      <c r="P377" s="1"/>
      <c r="Q377" s="1"/>
      <c r="R377" s="1"/>
      <c r="S377" s="1"/>
      <c r="T377" s="1"/>
      <c r="U377" s="1"/>
    </row>
    <row r="378" spans="2:21" ht="12.75">
      <c r="B378" s="1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1"/>
      <c r="N378" s="1"/>
      <c r="O378" s="1"/>
      <c r="P378" s="1"/>
      <c r="Q378" s="1"/>
      <c r="R378" s="1"/>
      <c r="S378" s="1"/>
      <c r="T378" s="1"/>
      <c r="U378" s="1"/>
    </row>
    <row r="379" spans="2:21" ht="12.75">
      <c r="B379" s="1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1"/>
      <c r="N379" s="1"/>
      <c r="O379" s="1"/>
      <c r="P379" s="1"/>
      <c r="Q379" s="1"/>
      <c r="R379" s="1"/>
      <c r="S379" s="1"/>
      <c r="T379" s="1"/>
      <c r="U379" s="1"/>
    </row>
    <row r="380" spans="2:21" ht="12.75">
      <c r="B380" s="1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1"/>
      <c r="N380" s="1"/>
      <c r="O380" s="1"/>
      <c r="P380" s="1"/>
      <c r="Q380" s="1"/>
      <c r="R380" s="1"/>
      <c r="S380" s="1"/>
      <c r="T380" s="1"/>
      <c r="U380" s="1"/>
    </row>
    <row r="381" spans="2:21" ht="12.75">
      <c r="B381" s="1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1"/>
      <c r="N381" s="1"/>
      <c r="O381" s="1"/>
      <c r="P381" s="1"/>
      <c r="Q381" s="1"/>
      <c r="R381" s="1"/>
      <c r="S381" s="1"/>
      <c r="T381" s="1"/>
      <c r="U381" s="1"/>
    </row>
    <row r="382" spans="2:21" ht="12.75">
      <c r="B382" s="1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1"/>
      <c r="N382" s="1"/>
      <c r="O382" s="1"/>
      <c r="P382" s="1"/>
      <c r="Q382" s="1"/>
      <c r="R382" s="1"/>
      <c r="S382" s="1"/>
      <c r="T382" s="1"/>
      <c r="U382" s="1"/>
    </row>
    <row r="383" spans="2:21" ht="12.75">
      <c r="B383" s="1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1"/>
      <c r="N383" s="1"/>
      <c r="O383" s="1"/>
      <c r="P383" s="1"/>
      <c r="Q383" s="1"/>
      <c r="R383" s="1"/>
      <c r="S383" s="1"/>
      <c r="T383" s="1"/>
      <c r="U383" s="1"/>
    </row>
    <row r="384" spans="2:21" ht="12.75">
      <c r="B384" s="1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1"/>
      <c r="N384" s="1"/>
      <c r="O384" s="1"/>
      <c r="P384" s="1"/>
      <c r="Q384" s="1"/>
      <c r="R384" s="1"/>
      <c r="S384" s="1"/>
      <c r="T384" s="1"/>
      <c r="U384" s="1"/>
    </row>
    <row r="385" spans="2:21" ht="12.75">
      <c r="B385" s="1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1"/>
      <c r="N385" s="1"/>
      <c r="O385" s="1"/>
      <c r="P385" s="1"/>
      <c r="Q385" s="1"/>
      <c r="R385" s="1"/>
      <c r="S385" s="1"/>
      <c r="T385" s="1"/>
      <c r="U385" s="1"/>
    </row>
    <row r="386" spans="2:21" ht="12.75">
      <c r="B386" s="1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1"/>
      <c r="N386" s="1"/>
      <c r="O386" s="1"/>
      <c r="P386" s="1"/>
      <c r="Q386" s="1"/>
      <c r="R386" s="1"/>
      <c r="S386" s="1"/>
      <c r="T386" s="1"/>
      <c r="U386" s="1"/>
    </row>
    <row r="387" spans="2:21" ht="12.75">
      <c r="B387" s="1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1"/>
      <c r="N387" s="1"/>
      <c r="O387" s="1"/>
      <c r="P387" s="1"/>
      <c r="Q387" s="1"/>
      <c r="R387" s="1"/>
      <c r="S387" s="1"/>
      <c r="T387" s="1"/>
      <c r="U387" s="1"/>
    </row>
    <row r="388" spans="2:21" ht="12.75">
      <c r="B388" s="1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1"/>
      <c r="N388" s="1"/>
      <c r="O388" s="1"/>
      <c r="P388" s="1"/>
      <c r="Q388" s="1"/>
      <c r="R388" s="1"/>
      <c r="S388" s="1"/>
      <c r="T388" s="1"/>
      <c r="U388" s="1"/>
    </row>
    <row r="389" spans="2:21" ht="12.75">
      <c r="B389" s="1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1"/>
      <c r="N389" s="1"/>
      <c r="O389" s="1"/>
      <c r="P389" s="1"/>
      <c r="Q389" s="1"/>
      <c r="R389" s="1"/>
      <c r="S389" s="1"/>
      <c r="T389" s="1"/>
      <c r="U389" s="1"/>
    </row>
    <row r="390" spans="2:21" ht="12.75">
      <c r="B390" s="1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1"/>
      <c r="N390" s="1"/>
      <c r="O390" s="1"/>
      <c r="P390" s="1"/>
      <c r="Q390" s="1"/>
      <c r="R390" s="1"/>
      <c r="S390" s="1"/>
      <c r="T390" s="1"/>
      <c r="U390" s="1"/>
    </row>
    <row r="391" spans="2:21" ht="12.75">
      <c r="B391" s="1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1"/>
      <c r="N391" s="1"/>
      <c r="O391" s="1"/>
      <c r="P391" s="1"/>
      <c r="Q391" s="1"/>
      <c r="R391" s="1"/>
      <c r="S391" s="1"/>
      <c r="T391" s="1"/>
      <c r="U391" s="1"/>
    </row>
    <row r="392" spans="2:21" ht="12.75">
      <c r="B392" s="1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1"/>
      <c r="N392" s="1"/>
      <c r="O392" s="1"/>
      <c r="P392" s="1"/>
      <c r="Q392" s="1"/>
      <c r="R392" s="1"/>
      <c r="S392" s="1"/>
      <c r="T392" s="1"/>
      <c r="U392" s="1"/>
    </row>
    <row r="393" spans="2:21" ht="12.75">
      <c r="B393" s="1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1"/>
      <c r="N393" s="1"/>
      <c r="O393" s="1"/>
      <c r="P393" s="1"/>
      <c r="Q393" s="1"/>
      <c r="R393" s="1"/>
      <c r="S393" s="1"/>
      <c r="T393" s="1"/>
      <c r="U393" s="1"/>
    </row>
    <row r="394" spans="2:21" ht="12.75">
      <c r="B394" s="1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1"/>
      <c r="N394" s="1"/>
      <c r="O394" s="1"/>
      <c r="P394" s="1"/>
      <c r="Q394" s="1"/>
      <c r="R394" s="1"/>
      <c r="S394" s="1"/>
      <c r="T394" s="1"/>
      <c r="U394" s="1"/>
    </row>
    <row r="395" spans="2:21" ht="12.75">
      <c r="B395" s="1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1"/>
      <c r="N395" s="1"/>
      <c r="O395" s="1"/>
      <c r="P395" s="1"/>
      <c r="Q395" s="1"/>
      <c r="R395" s="1"/>
      <c r="S395" s="1"/>
      <c r="T395" s="1"/>
      <c r="U395" s="1"/>
    </row>
    <row r="396" spans="2:21" ht="12.75">
      <c r="B396" s="1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1"/>
      <c r="N396" s="1"/>
      <c r="O396" s="1"/>
      <c r="P396" s="1"/>
      <c r="Q396" s="1"/>
      <c r="R396" s="1"/>
      <c r="S396" s="1"/>
      <c r="T396" s="1"/>
      <c r="U396" s="1"/>
    </row>
    <row r="397" spans="2:21" ht="12.75">
      <c r="B397" s="1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1"/>
      <c r="N397" s="1"/>
      <c r="O397" s="1"/>
      <c r="P397" s="1"/>
      <c r="Q397" s="1"/>
      <c r="R397" s="1"/>
      <c r="S397" s="1"/>
      <c r="T397" s="1"/>
      <c r="U397" s="1"/>
    </row>
    <row r="398" spans="2:21" ht="12.75">
      <c r="B398" s="1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1"/>
      <c r="N398" s="1"/>
      <c r="O398" s="1"/>
      <c r="P398" s="1"/>
      <c r="Q398" s="1"/>
      <c r="R398" s="1"/>
      <c r="S398" s="1"/>
      <c r="T398" s="1"/>
      <c r="U398" s="1"/>
    </row>
    <row r="399" spans="2:21" ht="12.75">
      <c r="B399" s="1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1"/>
      <c r="N399" s="1"/>
      <c r="O399" s="1"/>
      <c r="P399" s="1"/>
      <c r="Q399" s="1"/>
      <c r="R399" s="1"/>
      <c r="S399" s="1"/>
      <c r="T399" s="1"/>
      <c r="U399" s="1"/>
    </row>
    <row r="400" spans="2:21" ht="12.75">
      <c r="B400" s="1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1"/>
      <c r="N400" s="1"/>
      <c r="O400" s="1"/>
      <c r="P400" s="1"/>
      <c r="Q400" s="1"/>
      <c r="R400" s="1"/>
      <c r="S400" s="1"/>
      <c r="T400" s="1"/>
      <c r="U400" s="1"/>
    </row>
    <row r="401" spans="2:21" ht="12.75">
      <c r="B401" s="1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1"/>
      <c r="N401" s="1"/>
      <c r="O401" s="1"/>
      <c r="P401" s="1"/>
      <c r="Q401" s="1"/>
      <c r="R401" s="1"/>
      <c r="S401" s="1"/>
      <c r="T401" s="1"/>
      <c r="U401" s="1"/>
    </row>
    <row r="402" spans="2:21" ht="12.75">
      <c r="B402" s="1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1"/>
      <c r="N402" s="1"/>
      <c r="O402" s="1"/>
      <c r="P402" s="1"/>
      <c r="Q402" s="1"/>
      <c r="R402" s="1"/>
      <c r="S402" s="1"/>
      <c r="T402" s="1"/>
      <c r="U402" s="1"/>
    </row>
    <row r="403" spans="2:21" ht="12.75">
      <c r="B403" s="1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1"/>
      <c r="N403" s="1"/>
      <c r="O403" s="1"/>
      <c r="P403" s="1"/>
      <c r="Q403" s="1"/>
      <c r="R403" s="1"/>
      <c r="S403" s="1"/>
      <c r="T403" s="1"/>
      <c r="U403" s="1"/>
    </row>
    <row r="404" spans="2:21" ht="12.75">
      <c r="B404" s="1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1"/>
      <c r="N404" s="1"/>
      <c r="O404" s="1"/>
      <c r="P404" s="1"/>
      <c r="Q404" s="1"/>
      <c r="R404" s="1"/>
      <c r="S404" s="1"/>
      <c r="T404" s="1"/>
      <c r="U404" s="1"/>
    </row>
    <row r="405" spans="2:21" ht="12.75">
      <c r="B405" s="1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1"/>
      <c r="N405" s="1"/>
      <c r="O405" s="1"/>
      <c r="P405" s="1"/>
      <c r="Q405" s="1"/>
      <c r="R405" s="1"/>
      <c r="S405" s="1"/>
      <c r="T405" s="1"/>
      <c r="U405" s="1"/>
    </row>
    <row r="406" spans="2:21" ht="12.75">
      <c r="B406" s="1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1"/>
      <c r="N406" s="1"/>
      <c r="O406" s="1"/>
      <c r="P406" s="1"/>
      <c r="Q406" s="1"/>
      <c r="R406" s="1"/>
      <c r="S406" s="1"/>
      <c r="T406" s="1"/>
      <c r="U406" s="1"/>
    </row>
    <row r="407" spans="2:21" ht="12.75">
      <c r="B407" s="1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1"/>
      <c r="N407" s="1"/>
      <c r="O407" s="1"/>
      <c r="P407" s="1"/>
      <c r="Q407" s="1"/>
      <c r="R407" s="1"/>
      <c r="S407" s="1"/>
      <c r="T407" s="1"/>
      <c r="U407" s="1"/>
    </row>
    <row r="408" spans="2:21" ht="12.75">
      <c r="B408" s="1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1"/>
      <c r="N408" s="1"/>
      <c r="O408" s="1"/>
      <c r="P408" s="1"/>
      <c r="Q408" s="1"/>
      <c r="R408" s="1"/>
      <c r="S408" s="1"/>
      <c r="T408" s="1"/>
      <c r="U408" s="1"/>
    </row>
    <row r="409" spans="2:21" ht="12.75">
      <c r="B409" s="1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1"/>
      <c r="N409" s="1"/>
      <c r="O409" s="1"/>
      <c r="P409" s="1"/>
      <c r="Q409" s="1"/>
      <c r="R409" s="1"/>
      <c r="S409" s="1"/>
      <c r="T409" s="1"/>
      <c r="U409" s="1"/>
    </row>
    <row r="410" spans="2:21" ht="12.75">
      <c r="B410" s="1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1"/>
      <c r="N410" s="1"/>
      <c r="O410" s="1"/>
      <c r="P410" s="1"/>
      <c r="Q410" s="1"/>
      <c r="R410" s="1"/>
      <c r="S410" s="1"/>
      <c r="T410" s="1"/>
      <c r="U410" s="1"/>
    </row>
    <row r="411" spans="2:21" ht="12.75">
      <c r="B411" s="1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1"/>
      <c r="N411" s="1"/>
      <c r="O411" s="1"/>
      <c r="P411" s="1"/>
      <c r="Q411" s="1"/>
      <c r="R411" s="1"/>
      <c r="S411" s="1"/>
      <c r="T411" s="1"/>
      <c r="U411" s="1"/>
    </row>
    <row r="412" spans="2:21" ht="12.75">
      <c r="B412" s="1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1"/>
      <c r="N412" s="1"/>
      <c r="O412" s="1"/>
      <c r="P412" s="1"/>
      <c r="Q412" s="1"/>
      <c r="R412" s="1"/>
      <c r="S412" s="1"/>
      <c r="T412" s="1"/>
      <c r="U412" s="1"/>
    </row>
    <row r="413" spans="2:21" ht="12.75">
      <c r="B413" s="1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1"/>
      <c r="N413" s="1"/>
      <c r="O413" s="1"/>
      <c r="P413" s="1"/>
      <c r="Q413" s="1"/>
      <c r="R413" s="1"/>
      <c r="S413" s="1"/>
      <c r="T413" s="1"/>
      <c r="U413" s="1"/>
    </row>
    <row r="414" spans="2:21" ht="12.75">
      <c r="B414" s="1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1"/>
      <c r="N414" s="1"/>
      <c r="O414" s="1"/>
      <c r="P414" s="1"/>
      <c r="Q414" s="1"/>
      <c r="R414" s="1"/>
      <c r="S414" s="1"/>
      <c r="T414" s="1"/>
      <c r="U414" s="1"/>
    </row>
    <row r="415" spans="2:21" ht="12.75">
      <c r="B415" s="1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1"/>
      <c r="N415" s="1"/>
      <c r="O415" s="1"/>
      <c r="P415" s="1"/>
      <c r="Q415" s="1"/>
      <c r="R415" s="1"/>
      <c r="S415" s="1"/>
      <c r="T415" s="1"/>
      <c r="U415" s="1"/>
    </row>
    <row r="416" spans="2:21" ht="12.75">
      <c r="B416" s="1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1"/>
      <c r="N416" s="1"/>
      <c r="O416" s="1"/>
      <c r="P416" s="1"/>
      <c r="Q416" s="1"/>
      <c r="R416" s="1"/>
      <c r="S416" s="1"/>
      <c r="T416" s="1"/>
      <c r="U416" s="1"/>
    </row>
    <row r="417" spans="2:21" ht="12.75">
      <c r="B417" s="1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1"/>
      <c r="N417" s="1"/>
      <c r="O417" s="1"/>
      <c r="P417" s="1"/>
      <c r="Q417" s="1"/>
      <c r="R417" s="1"/>
      <c r="S417" s="1"/>
      <c r="T417" s="1"/>
      <c r="U417" s="1"/>
    </row>
    <row r="418" spans="2:21" ht="12.75">
      <c r="B418" s="1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1"/>
      <c r="N418" s="1"/>
      <c r="O418" s="1"/>
      <c r="P418" s="1"/>
      <c r="Q418" s="1"/>
      <c r="R418" s="1"/>
      <c r="S418" s="1"/>
      <c r="T418" s="1"/>
      <c r="U418" s="1"/>
    </row>
    <row r="419" spans="2:21" ht="12.75">
      <c r="B419" s="1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1"/>
      <c r="N419" s="1"/>
      <c r="O419" s="1"/>
      <c r="P419" s="1"/>
      <c r="Q419" s="1"/>
      <c r="R419" s="1"/>
      <c r="S419" s="1"/>
      <c r="T419" s="1"/>
      <c r="U419" s="1"/>
    </row>
    <row r="420" spans="2:21" ht="12.75">
      <c r="B420" s="1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1"/>
      <c r="N420" s="1"/>
      <c r="O420" s="1"/>
      <c r="P420" s="1"/>
      <c r="Q420" s="1"/>
      <c r="R420" s="1"/>
      <c r="S420" s="1"/>
      <c r="T420" s="1"/>
      <c r="U420" s="1"/>
    </row>
    <row r="421" spans="2:21" ht="12.75">
      <c r="B421" s="1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1"/>
      <c r="N421" s="1"/>
      <c r="O421" s="1"/>
      <c r="P421" s="1"/>
      <c r="Q421" s="1"/>
      <c r="R421" s="1"/>
      <c r="S421" s="1"/>
      <c r="T421" s="1"/>
      <c r="U421" s="1"/>
    </row>
    <row r="422" spans="2:21" ht="12.75">
      <c r="B422" s="1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1"/>
      <c r="N422" s="1"/>
      <c r="O422" s="1"/>
      <c r="P422" s="1"/>
      <c r="Q422" s="1"/>
      <c r="R422" s="1"/>
      <c r="S422" s="1"/>
      <c r="T422" s="1"/>
      <c r="U422" s="1"/>
    </row>
    <row r="423" spans="2:21" ht="12.75">
      <c r="B423" s="1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1"/>
      <c r="N423" s="1"/>
      <c r="O423" s="1"/>
      <c r="P423" s="1"/>
      <c r="Q423" s="1"/>
      <c r="R423" s="1"/>
      <c r="S423" s="1"/>
      <c r="T423" s="1"/>
      <c r="U423" s="1"/>
    </row>
    <row r="424" spans="2:21" ht="12.75">
      <c r="B424" s="1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1"/>
      <c r="N424" s="1"/>
      <c r="O424" s="1"/>
      <c r="P424" s="1"/>
      <c r="Q424" s="1"/>
      <c r="R424" s="1"/>
      <c r="S424" s="1"/>
      <c r="T424" s="1"/>
      <c r="U424" s="1"/>
    </row>
    <row r="425" spans="2:21" ht="12.75">
      <c r="B425" s="1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1"/>
      <c r="N425" s="1"/>
      <c r="O425" s="1"/>
      <c r="P425" s="1"/>
      <c r="Q425" s="1"/>
      <c r="R425" s="1"/>
      <c r="S425" s="1"/>
      <c r="T425" s="1"/>
      <c r="U425" s="1"/>
    </row>
    <row r="426" spans="2:21" ht="12.75">
      <c r="B426" s="1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1"/>
      <c r="N426" s="1"/>
      <c r="O426" s="1"/>
      <c r="P426" s="1"/>
      <c r="Q426" s="1"/>
      <c r="R426" s="1"/>
      <c r="S426" s="1"/>
      <c r="T426" s="1"/>
      <c r="U426" s="1"/>
    </row>
    <row r="427" spans="2:21" ht="12.75">
      <c r="B427" s="1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1"/>
      <c r="N427" s="1"/>
      <c r="O427" s="1"/>
      <c r="P427" s="1"/>
      <c r="Q427" s="1"/>
      <c r="R427" s="1"/>
      <c r="S427" s="1"/>
      <c r="T427" s="1"/>
      <c r="U427" s="1"/>
    </row>
    <row r="428" spans="2:21" ht="12.75">
      <c r="B428" s="1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1"/>
      <c r="N428" s="1"/>
      <c r="O428" s="1"/>
      <c r="P428" s="1"/>
      <c r="Q428" s="1"/>
      <c r="R428" s="1"/>
      <c r="S428" s="1"/>
      <c r="T428" s="1"/>
      <c r="U428" s="1"/>
    </row>
    <row r="429" spans="2:21" ht="12.75">
      <c r="B429" s="1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1"/>
      <c r="N429" s="1"/>
      <c r="O429" s="1"/>
      <c r="P429" s="1"/>
      <c r="Q429" s="1"/>
      <c r="R429" s="1"/>
      <c r="S429" s="1"/>
      <c r="T429" s="1"/>
      <c r="U429" s="1"/>
    </row>
    <row r="430" spans="2:21" ht="12.75">
      <c r="B430" s="1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1"/>
      <c r="N430" s="1"/>
      <c r="O430" s="1"/>
      <c r="P430" s="1"/>
      <c r="Q430" s="1"/>
      <c r="R430" s="1"/>
      <c r="S430" s="1"/>
      <c r="T430" s="1"/>
      <c r="U430" s="1"/>
    </row>
    <row r="431" spans="2:21" ht="12.75">
      <c r="B431" s="1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1"/>
      <c r="N431" s="1"/>
      <c r="O431" s="1"/>
      <c r="P431" s="1"/>
      <c r="Q431" s="1"/>
      <c r="R431" s="1"/>
      <c r="S431" s="1"/>
      <c r="T431" s="1"/>
      <c r="U431" s="1"/>
    </row>
    <row r="432" spans="2:21" ht="12.75">
      <c r="B432" s="1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1"/>
      <c r="N432" s="1"/>
      <c r="O432" s="1"/>
      <c r="P432" s="1"/>
      <c r="Q432" s="1"/>
      <c r="R432" s="1"/>
      <c r="S432" s="1"/>
      <c r="T432" s="1"/>
      <c r="U432" s="1"/>
    </row>
    <row r="433" spans="2:21" ht="12.75">
      <c r="B433" s="1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1"/>
      <c r="N433" s="1"/>
      <c r="O433" s="1"/>
      <c r="P433" s="1"/>
      <c r="Q433" s="1"/>
      <c r="R433" s="1"/>
      <c r="S433" s="1"/>
      <c r="T433" s="1"/>
      <c r="U433" s="1"/>
    </row>
    <row r="434" spans="2:21" ht="12.75">
      <c r="B434" s="1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1"/>
      <c r="N434" s="1"/>
      <c r="O434" s="1"/>
      <c r="P434" s="1"/>
      <c r="Q434" s="1"/>
      <c r="R434" s="1"/>
      <c r="S434" s="1"/>
      <c r="T434" s="1"/>
      <c r="U434" s="1"/>
    </row>
    <row r="435" spans="2:21" ht="12.75">
      <c r="B435" s="1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1"/>
      <c r="N435" s="1"/>
      <c r="O435" s="1"/>
      <c r="P435" s="1"/>
      <c r="Q435" s="1"/>
      <c r="R435" s="1"/>
      <c r="S435" s="1"/>
      <c r="T435" s="1"/>
      <c r="U435" s="1"/>
    </row>
    <row r="436" spans="2:21" ht="12.75">
      <c r="B436" s="1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1"/>
      <c r="N436" s="1"/>
      <c r="O436" s="1"/>
      <c r="P436" s="1"/>
      <c r="Q436" s="1"/>
      <c r="R436" s="1"/>
      <c r="S436" s="1"/>
      <c r="T436" s="1"/>
      <c r="U436" s="1"/>
    </row>
    <row r="437" spans="2:21" ht="12.75">
      <c r="B437" s="1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1"/>
      <c r="N437" s="1"/>
      <c r="O437" s="1"/>
      <c r="P437" s="1"/>
      <c r="Q437" s="1"/>
      <c r="R437" s="1"/>
      <c r="S437" s="1"/>
      <c r="T437" s="1"/>
      <c r="U437" s="1"/>
    </row>
    <row r="438" spans="2:21" ht="12.75">
      <c r="B438" s="1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1"/>
      <c r="N438" s="1"/>
      <c r="O438" s="1"/>
      <c r="P438" s="1"/>
      <c r="Q438" s="1"/>
      <c r="R438" s="1"/>
      <c r="S438" s="1"/>
      <c r="T438" s="1"/>
      <c r="U438" s="1"/>
    </row>
    <row r="439" spans="2:21" ht="12.75">
      <c r="B439" s="1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1"/>
      <c r="N439" s="1"/>
      <c r="O439" s="1"/>
      <c r="P439" s="1"/>
      <c r="Q439" s="1"/>
      <c r="R439" s="1"/>
      <c r="S439" s="1"/>
      <c r="T439" s="1"/>
      <c r="U439" s="1"/>
    </row>
    <row r="440" spans="2:21" ht="12.75">
      <c r="B440" s="1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1"/>
      <c r="N440" s="1"/>
      <c r="O440" s="1"/>
      <c r="P440" s="1"/>
      <c r="Q440" s="1"/>
      <c r="R440" s="1"/>
      <c r="S440" s="1"/>
      <c r="T440" s="1"/>
      <c r="U440" s="1"/>
    </row>
    <row r="441" spans="2:21" ht="12.75">
      <c r="B441" s="1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1"/>
      <c r="N441" s="1"/>
      <c r="O441" s="1"/>
      <c r="P441" s="1"/>
      <c r="Q441" s="1"/>
      <c r="R441" s="1"/>
      <c r="S441" s="1"/>
      <c r="T441" s="1"/>
      <c r="U441" s="1"/>
    </row>
    <row r="442" spans="2:21" ht="12.75">
      <c r="B442" s="1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1"/>
      <c r="N442" s="1"/>
      <c r="O442" s="1"/>
      <c r="P442" s="1"/>
      <c r="Q442" s="1"/>
      <c r="R442" s="1"/>
      <c r="S442" s="1"/>
      <c r="T442" s="1"/>
      <c r="U442" s="1"/>
    </row>
    <row r="443" spans="2:21" ht="12.75">
      <c r="B443" s="1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1"/>
      <c r="N443" s="1"/>
      <c r="O443" s="1"/>
      <c r="P443" s="1"/>
      <c r="Q443" s="1"/>
      <c r="R443" s="1"/>
      <c r="S443" s="1"/>
      <c r="T443" s="1"/>
      <c r="U443" s="1"/>
    </row>
    <row r="444" spans="2:21" ht="12.75">
      <c r="B444" s="1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1"/>
      <c r="N444" s="1"/>
      <c r="O444" s="1"/>
      <c r="P444" s="1"/>
      <c r="Q444" s="1"/>
      <c r="R444" s="1"/>
      <c r="S444" s="1"/>
      <c r="T444" s="1"/>
      <c r="U444" s="1"/>
    </row>
    <row r="445" spans="2:21" ht="12.75">
      <c r="B445" s="1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1"/>
      <c r="N445" s="1"/>
      <c r="O445" s="1"/>
      <c r="P445" s="1"/>
      <c r="Q445" s="1"/>
      <c r="R445" s="1"/>
      <c r="S445" s="1"/>
      <c r="T445" s="1"/>
      <c r="U445" s="1"/>
    </row>
    <row r="446" spans="2:21" ht="12.75">
      <c r="B446" s="1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1"/>
      <c r="N446" s="1"/>
      <c r="O446" s="1"/>
      <c r="P446" s="1"/>
      <c r="Q446" s="1"/>
      <c r="R446" s="1"/>
      <c r="S446" s="1"/>
      <c r="T446" s="1"/>
      <c r="U446" s="1"/>
    </row>
    <row r="447" spans="2:21" ht="12.75">
      <c r="B447" s="1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1"/>
      <c r="N447" s="1"/>
      <c r="O447" s="1"/>
      <c r="P447" s="1"/>
      <c r="Q447" s="1"/>
      <c r="R447" s="1"/>
      <c r="S447" s="1"/>
      <c r="T447" s="1"/>
      <c r="U447" s="1"/>
    </row>
    <row r="448" spans="2:21" ht="12.75">
      <c r="B448" s="1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1"/>
      <c r="N448" s="1"/>
      <c r="O448" s="1"/>
      <c r="P448" s="1"/>
      <c r="Q448" s="1"/>
      <c r="R448" s="1"/>
      <c r="S448" s="1"/>
      <c r="T448" s="1"/>
      <c r="U448" s="1"/>
    </row>
    <row r="449" spans="2:21" ht="12.75">
      <c r="B449" s="1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1"/>
      <c r="N449" s="1"/>
      <c r="O449" s="1"/>
      <c r="P449" s="1"/>
      <c r="Q449" s="1"/>
      <c r="R449" s="1"/>
      <c r="S449" s="1"/>
      <c r="T449" s="1"/>
      <c r="U449" s="1"/>
    </row>
    <row r="450" spans="2:21" ht="12.75">
      <c r="B450" s="1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1"/>
      <c r="N450" s="1"/>
      <c r="O450" s="1"/>
      <c r="P450" s="1"/>
      <c r="Q450" s="1"/>
      <c r="R450" s="1"/>
      <c r="S450" s="1"/>
      <c r="T450" s="1"/>
      <c r="U450" s="1"/>
    </row>
    <row r="451" spans="2:21" ht="12.75">
      <c r="B451" s="1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1"/>
      <c r="N451" s="1"/>
      <c r="O451" s="1"/>
      <c r="P451" s="1"/>
      <c r="Q451" s="1"/>
      <c r="R451" s="1"/>
      <c r="S451" s="1"/>
      <c r="T451" s="1"/>
      <c r="U451" s="1"/>
    </row>
    <row r="452" spans="2:21" ht="12.75">
      <c r="B452" s="1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1"/>
      <c r="N452" s="1"/>
      <c r="O452" s="1"/>
      <c r="P452" s="1"/>
      <c r="Q452" s="1"/>
      <c r="R452" s="1"/>
      <c r="S452" s="1"/>
      <c r="T452" s="1"/>
      <c r="U452" s="1"/>
    </row>
    <row r="453" spans="2:21" ht="12.75">
      <c r="B453" s="1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1"/>
      <c r="N453" s="1"/>
      <c r="O453" s="1"/>
      <c r="P453" s="1"/>
      <c r="Q453" s="1"/>
      <c r="R453" s="1"/>
      <c r="S453" s="1"/>
      <c r="T453" s="1"/>
      <c r="U453" s="1"/>
    </row>
    <row r="454" spans="2:21" ht="12.75">
      <c r="B454" s="1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1"/>
      <c r="N454" s="1"/>
      <c r="O454" s="1"/>
      <c r="P454" s="1"/>
      <c r="Q454" s="1"/>
      <c r="R454" s="1"/>
      <c r="S454" s="1"/>
      <c r="T454" s="1"/>
      <c r="U454" s="1"/>
    </row>
    <row r="455" spans="2:21" ht="12.75">
      <c r="B455" s="1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1"/>
      <c r="N455" s="1"/>
      <c r="O455" s="1"/>
      <c r="P455" s="1"/>
      <c r="Q455" s="1"/>
      <c r="R455" s="1"/>
      <c r="S455" s="1"/>
      <c r="T455" s="1"/>
      <c r="U455" s="1"/>
    </row>
    <row r="456" spans="2:21" ht="12.75">
      <c r="B456" s="1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1"/>
      <c r="N456" s="1"/>
      <c r="O456" s="1"/>
      <c r="P456" s="1"/>
      <c r="Q456" s="1"/>
      <c r="R456" s="1"/>
      <c r="S456" s="1"/>
      <c r="T456" s="1"/>
      <c r="U456" s="1"/>
    </row>
    <row r="457" spans="2:21" ht="12.75">
      <c r="B457" s="1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1"/>
      <c r="N457" s="1"/>
      <c r="O457" s="1"/>
      <c r="P457" s="1"/>
      <c r="Q457" s="1"/>
      <c r="R457" s="1"/>
      <c r="S457" s="1"/>
      <c r="T457" s="1"/>
      <c r="U457" s="1"/>
    </row>
    <row r="458" spans="2:21" ht="12.75">
      <c r="B458" s="1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1"/>
      <c r="N458" s="1"/>
      <c r="O458" s="1"/>
      <c r="P458" s="1"/>
      <c r="Q458" s="1"/>
      <c r="R458" s="1"/>
      <c r="S458" s="1"/>
      <c r="T458" s="1"/>
      <c r="U458" s="1"/>
    </row>
    <row r="459" spans="2:21" ht="12.75">
      <c r="B459" s="1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1"/>
      <c r="N459" s="1"/>
      <c r="O459" s="1"/>
      <c r="P459" s="1"/>
      <c r="Q459" s="1"/>
      <c r="R459" s="1"/>
      <c r="S459" s="1"/>
      <c r="T459" s="1"/>
      <c r="U459" s="1"/>
    </row>
    <row r="460" spans="2:21" ht="12.75">
      <c r="B460" s="1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1"/>
      <c r="N460" s="1"/>
      <c r="O460" s="1"/>
      <c r="P460" s="1"/>
      <c r="Q460" s="1"/>
      <c r="R460" s="1"/>
      <c r="S460" s="1"/>
      <c r="T460" s="1"/>
      <c r="U460" s="1"/>
    </row>
    <row r="461" spans="2:21" ht="12.75">
      <c r="B461" s="1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1"/>
      <c r="N461" s="1"/>
      <c r="O461" s="1"/>
      <c r="P461" s="1"/>
      <c r="Q461" s="1"/>
      <c r="R461" s="1"/>
      <c r="S461" s="1"/>
      <c r="T461" s="1"/>
      <c r="U461" s="1"/>
    </row>
    <row r="462" spans="2:21" ht="12.75">
      <c r="B462" s="1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1"/>
      <c r="N462" s="1"/>
      <c r="O462" s="1"/>
      <c r="P462" s="1"/>
      <c r="Q462" s="1"/>
      <c r="R462" s="1"/>
      <c r="S462" s="1"/>
      <c r="T462" s="1"/>
      <c r="U462" s="1"/>
    </row>
    <row r="463" spans="2:21" ht="12.75">
      <c r="B463" s="1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1"/>
      <c r="N463" s="1"/>
      <c r="O463" s="1"/>
      <c r="P463" s="1"/>
      <c r="Q463" s="1"/>
      <c r="R463" s="1"/>
      <c r="S463" s="1"/>
      <c r="T463" s="1"/>
      <c r="U463" s="1"/>
    </row>
    <row r="464" spans="2:21" ht="12.75">
      <c r="B464" s="1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1"/>
      <c r="N464" s="1"/>
      <c r="O464" s="1"/>
      <c r="P464" s="1"/>
      <c r="Q464" s="1"/>
      <c r="R464" s="1"/>
      <c r="S464" s="1"/>
      <c r="T464" s="1"/>
      <c r="U464" s="1"/>
    </row>
    <row r="465" spans="2:21" ht="12.75">
      <c r="B465" s="1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1"/>
      <c r="N465" s="1"/>
      <c r="O465" s="1"/>
      <c r="P465" s="1"/>
      <c r="Q465" s="1"/>
      <c r="R465" s="1"/>
      <c r="S465" s="1"/>
      <c r="T465" s="1"/>
      <c r="U465" s="1"/>
    </row>
    <row r="466" spans="2:21" ht="12.75">
      <c r="B466" s="1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1"/>
      <c r="N466" s="1"/>
      <c r="O466" s="1"/>
      <c r="P466" s="1"/>
      <c r="Q466" s="1"/>
      <c r="R466" s="1"/>
      <c r="S466" s="1"/>
      <c r="T466" s="1"/>
      <c r="U466" s="1"/>
    </row>
    <row r="467" spans="2:21" ht="12.75">
      <c r="B467" s="1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1"/>
      <c r="N467" s="1"/>
      <c r="O467" s="1"/>
      <c r="P467" s="1"/>
      <c r="Q467" s="1"/>
      <c r="R467" s="1"/>
      <c r="S467" s="1"/>
      <c r="T467" s="1"/>
      <c r="U467" s="1"/>
    </row>
    <row r="468" spans="2:21" ht="12.75">
      <c r="B468" s="1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1"/>
      <c r="N468" s="1"/>
      <c r="O468" s="1"/>
      <c r="P468" s="1"/>
      <c r="Q468" s="1"/>
      <c r="R468" s="1"/>
      <c r="S468" s="1"/>
      <c r="T468" s="1"/>
      <c r="U468" s="1"/>
    </row>
    <row r="469" spans="2:21" ht="12.75">
      <c r="B469" s="1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1"/>
      <c r="N469" s="1"/>
      <c r="O469" s="1"/>
      <c r="P469" s="1"/>
      <c r="Q469" s="1"/>
      <c r="R469" s="1"/>
      <c r="S469" s="1"/>
      <c r="T469" s="1"/>
      <c r="U469" s="1"/>
    </row>
    <row r="470" spans="2:21" ht="12.75">
      <c r="B470" s="1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1"/>
      <c r="N470" s="1"/>
      <c r="O470" s="1"/>
      <c r="P470" s="1"/>
      <c r="Q470" s="1"/>
      <c r="R470" s="1"/>
      <c r="S470" s="1"/>
      <c r="T470" s="1"/>
      <c r="U470" s="1"/>
    </row>
    <row r="471" spans="2:21" ht="12.75">
      <c r="B471" s="1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1"/>
      <c r="N471" s="1"/>
      <c r="O471" s="1"/>
      <c r="P471" s="1"/>
      <c r="Q471" s="1"/>
      <c r="R471" s="1"/>
      <c r="S471" s="1"/>
      <c r="T471" s="1"/>
      <c r="U471" s="1"/>
    </row>
    <row r="472" spans="2:21" ht="12.75">
      <c r="B472" s="1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1"/>
      <c r="N472" s="1"/>
      <c r="O472" s="1"/>
      <c r="P472" s="1"/>
      <c r="Q472" s="1"/>
      <c r="R472" s="1"/>
      <c r="S472" s="1"/>
      <c r="T472" s="1"/>
      <c r="U472" s="1"/>
    </row>
    <row r="473" spans="2:21" ht="12.75">
      <c r="B473" s="1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1"/>
      <c r="N473" s="1"/>
      <c r="O473" s="1"/>
      <c r="P473" s="1"/>
      <c r="Q473" s="1"/>
      <c r="R473" s="1"/>
      <c r="S473" s="1"/>
      <c r="T473" s="1"/>
      <c r="U473" s="1"/>
    </row>
    <row r="474" spans="2:21" ht="12.75">
      <c r="B474" s="1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1"/>
      <c r="N474" s="1"/>
      <c r="O474" s="1"/>
      <c r="P474" s="1"/>
      <c r="Q474" s="1"/>
      <c r="R474" s="1"/>
      <c r="S474" s="1"/>
      <c r="T474" s="1"/>
      <c r="U474" s="1"/>
    </row>
    <row r="475" spans="2:21" ht="12.75">
      <c r="B475" s="1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1"/>
      <c r="N475" s="1"/>
      <c r="O475" s="1"/>
      <c r="P475" s="1"/>
      <c r="Q475" s="1"/>
      <c r="R475" s="1"/>
      <c r="S475" s="1"/>
      <c r="T475" s="1"/>
      <c r="U475" s="1"/>
    </row>
    <row r="476" spans="2:21" ht="12.75">
      <c r="B476" s="1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1"/>
      <c r="N476" s="1"/>
      <c r="O476" s="1"/>
      <c r="P476" s="1"/>
      <c r="Q476" s="1"/>
      <c r="R476" s="1"/>
      <c r="S476" s="1"/>
      <c r="T476" s="1"/>
      <c r="U476" s="1"/>
    </row>
    <row r="477" spans="2:21" ht="12.75">
      <c r="B477" s="1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1"/>
      <c r="N477" s="1"/>
      <c r="O477" s="1"/>
      <c r="P477" s="1"/>
      <c r="Q477" s="1"/>
      <c r="R477" s="1"/>
      <c r="S477" s="1"/>
      <c r="T477" s="1"/>
      <c r="U477" s="1"/>
    </row>
    <row r="478" spans="2:21" ht="12.75">
      <c r="B478" s="1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1"/>
      <c r="N478" s="1"/>
      <c r="O478" s="1"/>
      <c r="P478" s="1"/>
      <c r="Q478" s="1"/>
      <c r="R478" s="1"/>
      <c r="S478" s="1"/>
      <c r="T478" s="1"/>
      <c r="U478" s="1"/>
    </row>
    <row r="479" spans="2:21" ht="12.75">
      <c r="B479" s="1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1"/>
      <c r="N479" s="1"/>
      <c r="O479" s="1"/>
      <c r="P479" s="1"/>
      <c r="Q479" s="1"/>
      <c r="R479" s="1"/>
      <c r="S479" s="1"/>
      <c r="T479" s="1"/>
      <c r="U479" s="1"/>
    </row>
    <row r="480" spans="2:21" ht="12.75">
      <c r="B480" s="1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1"/>
      <c r="N480" s="1"/>
      <c r="O480" s="1"/>
      <c r="P480" s="1"/>
      <c r="Q480" s="1"/>
      <c r="R480" s="1"/>
      <c r="S480" s="1"/>
      <c r="T480" s="1"/>
      <c r="U480" s="1"/>
    </row>
    <row r="481" spans="2:21" ht="12.75">
      <c r="B481" s="1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1"/>
      <c r="N481" s="1"/>
      <c r="O481" s="1"/>
      <c r="P481" s="1"/>
      <c r="Q481" s="1"/>
      <c r="R481" s="1"/>
      <c r="S481" s="1"/>
      <c r="T481" s="1"/>
      <c r="U481" s="1"/>
    </row>
    <row r="482" spans="2:21" ht="12.75">
      <c r="B482" s="1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1"/>
      <c r="N482" s="1"/>
      <c r="O482" s="1"/>
      <c r="P482" s="1"/>
      <c r="Q482" s="1"/>
      <c r="R482" s="1"/>
      <c r="S482" s="1"/>
      <c r="T482" s="1"/>
      <c r="U482" s="1"/>
    </row>
    <row r="483" spans="2:21" ht="12.75">
      <c r="B483" s="1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1"/>
      <c r="N483" s="1"/>
      <c r="O483" s="1"/>
      <c r="P483" s="1"/>
      <c r="Q483" s="1"/>
      <c r="R483" s="1"/>
      <c r="S483" s="1"/>
      <c r="T483" s="1"/>
      <c r="U483" s="1"/>
    </row>
    <row r="484" spans="2:21" ht="12.75">
      <c r="B484" s="1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1"/>
      <c r="N484" s="1"/>
      <c r="O484" s="1"/>
      <c r="P484" s="1"/>
      <c r="Q484" s="1"/>
      <c r="R484" s="1"/>
      <c r="S484" s="1"/>
      <c r="T484" s="1"/>
      <c r="U484" s="1"/>
    </row>
    <row r="485" spans="2:21" ht="12.75">
      <c r="B485" s="1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1"/>
      <c r="N485" s="1"/>
      <c r="O485" s="1"/>
      <c r="P485" s="1"/>
      <c r="Q485" s="1"/>
      <c r="R485" s="1"/>
      <c r="S485" s="1"/>
      <c r="T485" s="1"/>
      <c r="U485" s="1"/>
    </row>
    <row r="486" spans="2:21" ht="12.75">
      <c r="B486" s="1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1"/>
      <c r="N486" s="1"/>
      <c r="O486" s="1"/>
      <c r="P486" s="1"/>
      <c r="Q486" s="1"/>
      <c r="R486" s="1"/>
      <c r="S486" s="1"/>
      <c r="T486" s="1"/>
      <c r="U486" s="1"/>
    </row>
    <row r="487" spans="2:21" ht="12.75">
      <c r="B487" s="1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1"/>
      <c r="N487" s="1"/>
      <c r="O487" s="1"/>
      <c r="P487" s="1"/>
      <c r="Q487" s="1"/>
      <c r="R487" s="1"/>
      <c r="S487" s="1"/>
      <c r="T487" s="1"/>
      <c r="U487" s="1"/>
    </row>
    <row r="488" spans="2:21" ht="12.75">
      <c r="B488" s="1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1"/>
      <c r="N488" s="1"/>
      <c r="O488" s="1"/>
      <c r="P488" s="1"/>
      <c r="Q488" s="1"/>
      <c r="R488" s="1"/>
      <c r="S488" s="1"/>
      <c r="T488" s="1"/>
      <c r="U488" s="1"/>
    </row>
    <row r="489" spans="2:21" ht="12.75">
      <c r="B489" s="1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1"/>
      <c r="N489" s="1"/>
      <c r="O489" s="1"/>
      <c r="P489" s="1"/>
      <c r="Q489" s="1"/>
      <c r="R489" s="1"/>
      <c r="S489" s="1"/>
      <c r="T489" s="1"/>
      <c r="U489" s="1"/>
    </row>
    <row r="490" spans="2:21" ht="12.75">
      <c r="B490" s="1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1"/>
      <c r="N490" s="1"/>
      <c r="O490" s="1"/>
      <c r="P490" s="1"/>
      <c r="Q490" s="1"/>
      <c r="R490" s="1"/>
      <c r="S490" s="1"/>
      <c r="T490" s="1"/>
      <c r="U490" s="1"/>
    </row>
    <row r="491" spans="2:21" ht="12.75">
      <c r="B491" s="1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1"/>
      <c r="N491" s="1"/>
      <c r="O491" s="1"/>
      <c r="P491" s="1"/>
      <c r="Q491" s="1"/>
      <c r="R491" s="1"/>
      <c r="S491" s="1"/>
      <c r="T491" s="1"/>
      <c r="U491" s="1"/>
    </row>
    <row r="492" spans="2:21" ht="12.75">
      <c r="B492" s="1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1"/>
      <c r="N492" s="1"/>
      <c r="O492" s="1"/>
      <c r="P492" s="1"/>
      <c r="Q492" s="1"/>
      <c r="R492" s="1"/>
      <c r="S492" s="1"/>
      <c r="T492" s="1"/>
      <c r="U492" s="1"/>
    </row>
    <row r="493" spans="2:21" ht="12.75">
      <c r="B493" s="1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1"/>
      <c r="N493" s="1"/>
      <c r="O493" s="1"/>
      <c r="P493" s="1"/>
      <c r="Q493" s="1"/>
      <c r="R493" s="1"/>
      <c r="S493" s="1"/>
      <c r="T493" s="1"/>
      <c r="U493" s="1"/>
    </row>
    <row r="494" spans="2:21" ht="12.75">
      <c r="B494" s="1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1"/>
      <c r="N494" s="1"/>
      <c r="O494" s="1"/>
      <c r="P494" s="1"/>
      <c r="Q494" s="1"/>
      <c r="R494" s="1"/>
      <c r="S494" s="1"/>
      <c r="T494" s="1"/>
      <c r="U494" s="1"/>
    </row>
    <row r="495" spans="2:21" ht="12.75">
      <c r="B495" s="1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1"/>
      <c r="N495" s="1"/>
      <c r="O495" s="1"/>
      <c r="P495" s="1"/>
      <c r="Q495" s="1"/>
      <c r="R495" s="1"/>
      <c r="S495" s="1"/>
      <c r="T495" s="1"/>
      <c r="U495" s="1"/>
    </row>
    <row r="496" spans="2:21" ht="12.75">
      <c r="B496" s="1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1"/>
      <c r="N496" s="1"/>
      <c r="O496" s="1"/>
      <c r="P496" s="1"/>
      <c r="Q496" s="1"/>
      <c r="R496" s="1"/>
      <c r="S496" s="1"/>
      <c r="T496" s="1"/>
      <c r="U496" s="1"/>
    </row>
    <row r="497" spans="2:21" ht="12.75">
      <c r="B497" s="1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1"/>
      <c r="N497" s="1"/>
      <c r="O497" s="1"/>
      <c r="P497" s="1"/>
      <c r="Q497" s="1"/>
      <c r="R497" s="1"/>
      <c r="S497" s="1"/>
      <c r="T497" s="1"/>
      <c r="U497" s="1"/>
    </row>
    <row r="498" spans="2:21" ht="12.75">
      <c r="B498" s="1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1"/>
      <c r="N498" s="1"/>
      <c r="O498" s="1"/>
      <c r="P498" s="1"/>
      <c r="Q498" s="1"/>
      <c r="R498" s="1"/>
      <c r="S498" s="1"/>
      <c r="T498" s="1"/>
      <c r="U498" s="1"/>
    </row>
    <row r="499" spans="2:21" ht="12.75">
      <c r="B499" s="1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1"/>
      <c r="N499" s="1"/>
      <c r="O499" s="1"/>
      <c r="P499" s="1"/>
      <c r="Q499" s="1"/>
      <c r="R499" s="1"/>
      <c r="S499" s="1"/>
      <c r="T499" s="1"/>
      <c r="U499" s="1"/>
    </row>
    <row r="500" spans="2:21" ht="12.75">
      <c r="B500" s="1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1"/>
      <c r="N500" s="1"/>
      <c r="O500" s="1"/>
      <c r="P500" s="1"/>
      <c r="Q500" s="1"/>
      <c r="R500" s="1"/>
      <c r="S500" s="1"/>
      <c r="T500" s="1"/>
      <c r="U500" s="1"/>
    </row>
    <row r="501" spans="2:21" ht="12.75">
      <c r="B501" s="1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1"/>
      <c r="N501" s="1"/>
      <c r="O501" s="1"/>
      <c r="P501" s="1"/>
      <c r="Q501" s="1"/>
      <c r="R501" s="1"/>
      <c r="S501" s="1"/>
      <c r="T501" s="1"/>
      <c r="U501" s="1"/>
    </row>
    <row r="502" spans="2:21" ht="12.75">
      <c r="B502" s="1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1"/>
      <c r="N502" s="1"/>
      <c r="O502" s="1"/>
      <c r="P502" s="1"/>
      <c r="Q502" s="1"/>
      <c r="R502" s="1"/>
      <c r="S502" s="1"/>
      <c r="T502" s="1"/>
      <c r="U502" s="1"/>
    </row>
    <row r="503" spans="2:21" ht="12.75">
      <c r="B503" s="1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1"/>
      <c r="N503" s="1"/>
      <c r="O503" s="1"/>
      <c r="P503" s="1"/>
      <c r="Q503" s="1"/>
      <c r="R503" s="1"/>
      <c r="S503" s="1"/>
      <c r="T503" s="1"/>
      <c r="U503" s="1"/>
    </row>
    <row r="504" spans="2:21" ht="12.75">
      <c r="B504" s="1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1"/>
      <c r="N504" s="1"/>
      <c r="O504" s="1"/>
      <c r="P504" s="1"/>
      <c r="Q504" s="1"/>
      <c r="R504" s="1"/>
      <c r="S504" s="1"/>
      <c r="T504" s="1"/>
      <c r="U504" s="1"/>
    </row>
    <row r="505" spans="2:21" ht="12.75">
      <c r="B505" s="1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1"/>
      <c r="N505" s="1"/>
      <c r="O505" s="1"/>
      <c r="P505" s="1"/>
      <c r="Q505" s="1"/>
      <c r="R505" s="1"/>
      <c r="S505" s="1"/>
      <c r="T505" s="1"/>
      <c r="U505" s="1"/>
    </row>
    <row r="506" spans="2:21" ht="12.75">
      <c r="B506" s="1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1"/>
      <c r="N506" s="1"/>
      <c r="O506" s="1"/>
      <c r="P506" s="1"/>
      <c r="Q506" s="1"/>
      <c r="R506" s="1"/>
      <c r="S506" s="1"/>
      <c r="T506" s="1"/>
      <c r="U506" s="1"/>
    </row>
    <row r="507" spans="2:21" ht="12.75">
      <c r="B507" s="1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1"/>
      <c r="N507" s="1"/>
      <c r="O507" s="1"/>
      <c r="P507" s="1"/>
      <c r="Q507" s="1"/>
      <c r="R507" s="1"/>
      <c r="S507" s="1"/>
      <c r="T507" s="1"/>
      <c r="U507" s="1"/>
    </row>
    <row r="508" spans="2:21" ht="12.75">
      <c r="B508" s="1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1"/>
      <c r="N508" s="1"/>
      <c r="O508" s="1"/>
      <c r="P508" s="1"/>
      <c r="Q508" s="1"/>
      <c r="R508" s="1"/>
      <c r="S508" s="1"/>
      <c r="T508" s="1"/>
      <c r="U508" s="1"/>
    </row>
    <row r="509" spans="2:21" ht="12.75">
      <c r="B509" s="1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1"/>
      <c r="N509" s="1"/>
      <c r="O509" s="1"/>
      <c r="P509" s="1"/>
      <c r="Q509" s="1"/>
      <c r="R509" s="1"/>
      <c r="S509" s="1"/>
      <c r="T509" s="1"/>
      <c r="U509" s="1"/>
    </row>
    <row r="510" spans="2:21" ht="12.75">
      <c r="B510" s="1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1"/>
      <c r="N510" s="1"/>
      <c r="O510" s="1"/>
      <c r="P510" s="1"/>
      <c r="Q510" s="1"/>
      <c r="R510" s="1"/>
      <c r="S510" s="1"/>
      <c r="T510" s="1"/>
      <c r="U510" s="1"/>
    </row>
    <row r="511" spans="2:21" ht="12.75">
      <c r="B511" s="1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1"/>
      <c r="N511" s="1"/>
      <c r="O511" s="1"/>
      <c r="P511" s="1"/>
      <c r="Q511" s="1"/>
      <c r="R511" s="1"/>
      <c r="S511" s="1"/>
      <c r="T511" s="1"/>
      <c r="U511" s="1"/>
    </row>
    <row r="512" spans="2:21" ht="12.75">
      <c r="B512" s="1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1"/>
      <c r="N512" s="1"/>
      <c r="O512" s="1"/>
      <c r="P512" s="1"/>
      <c r="Q512" s="1"/>
      <c r="R512" s="1"/>
      <c r="S512" s="1"/>
      <c r="T512" s="1"/>
      <c r="U512" s="1"/>
    </row>
    <row r="513" spans="2:21" ht="12.75">
      <c r="B513" s="1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1"/>
      <c r="N513" s="1"/>
      <c r="O513" s="1"/>
      <c r="P513" s="1"/>
      <c r="Q513" s="1"/>
      <c r="R513" s="1"/>
      <c r="S513" s="1"/>
      <c r="T513" s="1"/>
      <c r="U513" s="1"/>
    </row>
    <row r="514" spans="2:21" ht="12.75">
      <c r="B514" s="1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1"/>
      <c r="N514" s="1"/>
      <c r="O514" s="1"/>
      <c r="P514" s="1"/>
      <c r="Q514" s="1"/>
      <c r="R514" s="1"/>
      <c r="S514" s="1"/>
      <c r="T514" s="1"/>
      <c r="U514" s="1"/>
    </row>
    <row r="515" spans="2:21" ht="12.75">
      <c r="B515" s="1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1"/>
      <c r="N515" s="1"/>
      <c r="O515" s="1"/>
      <c r="P515" s="1"/>
      <c r="Q515" s="1"/>
      <c r="R515" s="1"/>
      <c r="S515" s="1"/>
      <c r="T515" s="1"/>
      <c r="U515" s="1"/>
    </row>
    <row r="516" spans="2:21" ht="12.75">
      <c r="B516" s="1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1"/>
      <c r="N516" s="1"/>
      <c r="O516" s="1"/>
      <c r="P516" s="1"/>
      <c r="Q516" s="1"/>
      <c r="R516" s="1"/>
      <c r="S516" s="1"/>
      <c r="T516" s="1"/>
      <c r="U516" s="1"/>
    </row>
    <row r="517" spans="2:21" ht="12.75">
      <c r="B517" s="1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1"/>
      <c r="N517" s="1"/>
      <c r="O517" s="1"/>
      <c r="P517" s="1"/>
      <c r="Q517" s="1"/>
      <c r="R517" s="1"/>
      <c r="S517" s="1"/>
      <c r="T517" s="1"/>
      <c r="U517" s="1"/>
    </row>
    <row r="518" spans="2:21" ht="12.75">
      <c r="B518" s="1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1"/>
      <c r="N518" s="1"/>
      <c r="O518" s="1"/>
      <c r="P518" s="1"/>
      <c r="Q518" s="1"/>
      <c r="R518" s="1"/>
      <c r="S518" s="1"/>
      <c r="T518" s="1"/>
      <c r="U518" s="1"/>
    </row>
    <row r="519" spans="2:21" ht="12.75">
      <c r="B519" s="1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1"/>
      <c r="N519" s="1"/>
      <c r="O519" s="1"/>
      <c r="P519" s="1"/>
      <c r="Q519" s="1"/>
      <c r="R519" s="1"/>
      <c r="S519" s="1"/>
      <c r="T519" s="1"/>
      <c r="U519" s="1"/>
    </row>
    <row r="520" spans="2:21" ht="12.75">
      <c r="B520" s="1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1"/>
      <c r="N520" s="1"/>
      <c r="O520" s="1"/>
      <c r="P520" s="1"/>
      <c r="Q520" s="1"/>
      <c r="R520" s="1"/>
      <c r="S520" s="1"/>
      <c r="T520" s="1"/>
      <c r="U520" s="1"/>
    </row>
    <row r="521" spans="2:21" ht="12.75">
      <c r="B521" s="1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1"/>
      <c r="N521" s="1"/>
      <c r="O521" s="1"/>
      <c r="P521" s="1"/>
      <c r="Q521" s="1"/>
      <c r="R521" s="1"/>
      <c r="S521" s="1"/>
      <c r="T521" s="1"/>
      <c r="U521" s="1"/>
    </row>
    <row r="522" spans="2:21" ht="12.75">
      <c r="B522" s="1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1"/>
      <c r="N522" s="1"/>
      <c r="O522" s="1"/>
      <c r="P522" s="1"/>
      <c r="Q522" s="1"/>
      <c r="R522" s="1"/>
      <c r="S522" s="1"/>
      <c r="T522" s="1"/>
      <c r="U522" s="1"/>
    </row>
    <row r="523" spans="14:21" ht="12.75">
      <c r="N523" s="1"/>
      <c r="O523" s="1"/>
      <c r="P523" s="1"/>
      <c r="Q523" s="1"/>
      <c r="R523" s="1"/>
      <c r="S523" s="1"/>
      <c r="T523" s="1"/>
      <c r="U523" s="1"/>
    </row>
    <row r="524" spans="14:21" ht="12.75">
      <c r="N524" s="1"/>
      <c r="O524" s="1"/>
      <c r="P524" s="1"/>
      <c r="Q524" s="1"/>
      <c r="R524" s="1"/>
      <c r="S524" s="1"/>
      <c r="T524" s="1"/>
      <c r="U524" s="1"/>
    </row>
  </sheetData>
  <mergeCells count="2">
    <mergeCell ref="B1:M1"/>
    <mergeCell ref="G4:H4"/>
  </mergeCells>
  <printOptions horizontalCentered="1" verticalCentered="1"/>
  <pageMargins left="0.23" right="0.3" top="0.63" bottom="0.62" header="0.5118110236220472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3"/>
  <sheetViews>
    <sheetView showZeros="0" zoomScaleSheetLayoutView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75390625" style="0" customWidth="1"/>
    <col min="2" max="2" width="12.625" style="0" customWidth="1"/>
    <col min="3" max="3" width="44.25390625" style="0" customWidth="1"/>
    <col min="4" max="4" width="17.25390625" style="0" customWidth="1"/>
  </cols>
  <sheetData>
    <row r="1" spans="1:4" ht="13.5" thickBot="1">
      <c r="A1" s="146" t="s">
        <v>68</v>
      </c>
      <c r="B1" s="147" t="s">
        <v>74</v>
      </c>
      <c r="C1" s="147" t="s">
        <v>75</v>
      </c>
      <c r="D1" s="148" t="s">
        <v>76</v>
      </c>
    </row>
    <row r="2" spans="1:4" ht="12.75">
      <c r="A2" s="149" t="s">
        <v>77</v>
      </c>
      <c r="B2" s="150"/>
      <c r="C2" s="151"/>
      <c r="D2" s="152"/>
    </row>
    <row r="3" spans="1:4" s="155" customFormat="1" ht="12.75">
      <c r="A3" s="153">
        <v>1700</v>
      </c>
      <c r="B3" s="150">
        <v>3511</v>
      </c>
      <c r="C3" s="151" t="s">
        <v>78</v>
      </c>
      <c r="D3" s="154">
        <v>1200</v>
      </c>
    </row>
    <row r="4" spans="1:4" ht="12.75">
      <c r="A4" s="153">
        <v>1700</v>
      </c>
      <c r="B4" s="156">
        <v>6171</v>
      </c>
      <c r="C4" s="157" t="s">
        <v>79</v>
      </c>
      <c r="D4" s="158">
        <v>9105</v>
      </c>
    </row>
    <row r="5" spans="1:4" ht="12.75">
      <c r="A5" s="153">
        <v>1700</v>
      </c>
      <c r="B5" s="150">
        <v>6310</v>
      </c>
      <c r="C5" s="159" t="s">
        <v>80</v>
      </c>
      <c r="D5" s="158">
        <v>266646</v>
      </c>
    </row>
    <row r="6" spans="1:4" ht="12.75">
      <c r="A6" s="153">
        <v>1700</v>
      </c>
      <c r="B6" s="150">
        <v>6399</v>
      </c>
      <c r="C6" s="157" t="s">
        <v>81</v>
      </c>
      <c r="D6" s="158">
        <v>350000</v>
      </c>
    </row>
    <row r="7" spans="1:4" ht="12.75">
      <c r="A7" s="153">
        <v>1700</v>
      </c>
      <c r="B7" s="150">
        <v>6409</v>
      </c>
      <c r="C7" s="157" t="s">
        <v>82</v>
      </c>
      <c r="D7" s="158">
        <v>998545</v>
      </c>
    </row>
    <row r="8" spans="1:4" ht="12.75">
      <c r="A8" s="149" t="s">
        <v>83</v>
      </c>
      <c r="B8" s="150"/>
      <c r="C8" s="157"/>
      <c r="D8" s="152">
        <f>SUBTOTAL(9,D3:D7)</f>
        <v>1625496</v>
      </c>
    </row>
    <row r="9" spans="1:4" ht="7.5" customHeight="1">
      <c r="A9" s="149"/>
      <c r="B9" s="150"/>
      <c r="C9" s="157"/>
      <c r="D9" s="152"/>
    </row>
    <row r="10" spans="1:4" ht="12.75">
      <c r="A10" s="160" t="s">
        <v>24</v>
      </c>
      <c r="B10" s="161"/>
      <c r="C10" s="162"/>
      <c r="D10" s="152"/>
    </row>
    <row r="11" spans="1:4" ht="12.75">
      <c r="A11" s="153">
        <v>1900</v>
      </c>
      <c r="B11" s="150">
        <v>2143</v>
      </c>
      <c r="C11" s="151" t="s">
        <v>84</v>
      </c>
      <c r="D11" s="154">
        <v>38221</v>
      </c>
    </row>
    <row r="12" spans="1:4" ht="12.75">
      <c r="A12" s="153">
        <v>1900</v>
      </c>
      <c r="B12" s="150">
        <v>3349</v>
      </c>
      <c r="C12" s="163" t="s">
        <v>85</v>
      </c>
      <c r="D12" s="154">
        <f>15401+1200</f>
        <v>16601</v>
      </c>
    </row>
    <row r="13" spans="1:4" ht="12.75">
      <c r="A13" s="153">
        <v>1900</v>
      </c>
      <c r="B13" s="150">
        <v>3636</v>
      </c>
      <c r="C13" s="151" t="s">
        <v>86</v>
      </c>
      <c r="D13" s="154">
        <v>11410</v>
      </c>
    </row>
    <row r="14" spans="1:4" ht="12.75">
      <c r="A14" s="153">
        <v>1900</v>
      </c>
      <c r="B14" s="150">
        <v>3809</v>
      </c>
      <c r="C14" s="164" t="s">
        <v>87</v>
      </c>
      <c r="D14" s="154">
        <v>9500</v>
      </c>
    </row>
    <row r="15" spans="1:4" ht="12.75">
      <c r="A15" s="153">
        <v>1900</v>
      </c>
      <c r="B15" s="150">
        <v>6171</v>
      </c>
      <c r="C15" s="165" t="s">
        <v>88</v>
      </c>
      <c r="D15" s="154">
        <v>700</v>
      </c>
    </row>
    <row r="16" spans="1:4" ht="12.75">
      <c r="A16" s="149" t="s">
        <v>89</v>
      </c>
      <c r="B16" s="150"/>
      <c r="C16" s="151"/>
      <c r="D16" s="152">
        <f>SUBTOTAL(9,D11:D15)</f>
        <v>76432</v>
      </c>
    </row>
    <row r="17" spans="1:4" ht="7.5" customHeight="1">
      <c r="A17" s="149"/>
      <c r="B17" s="150"/>
      <c r="C17" s="151"/>
      <c r="D17" s="152"/>
    </row>
    <row r="18" spans="1:4" ht="12.75">
      <c r="A18" s="166" t="s">
        <v>12</v>
      </c>
      <c r="B18" s="167"/>
      <c r="C18" s="168"/>
      <c r="D18" s="169"/>
    </row>
    <row r="19" spans="1:4" ht="12.75">
      <c r="A19" s="153">
        <v>3200</v>
      </c>
      <c r="B19" s="170">
        <v>2143</v>
      </c>
      <c r="C19" s="163" t="s">
        <v>84</v>
      </c>
      <c r="D19" s="154">
        <v>705</v>
      </c>
    </row>
    <row r="20" spans="1:4" ht="12.75">
      <c r="A20" s="153">
        <v>3200</v>
      </c>
      <c r="B20" s="170">
        <v>2271</v>
      </c>
      <c r="C20" s="163" t="s">
        <v>90</v>
      </c>
      <c r="D20" s="154">
        <v>1221</v>
      </c>
    </row>
    <row r="21" spans="1:4" ht="12.75">
      <c r="A21" s="153">
        <v>3200</v>
      </c>
      <c r="B21" s="170">
        <v>3349</v>
      </c>
      <c r="C21" s="163" t="s">
        <v>85</v>
      </c>
      <c r="D21" s="154">
        <v>3168</v>
      </c>
    </row>
    <row r="22" spans="1:4" ht="12.75">
      <c r="A22" s="153">
        <v>3200</v>
      </c>
      <c r="B22" s="170">
        <v>3429</v>
      </c>
      <c r="C22" s="163" t="s">
        <v>91</v>
      </c>
      <c r="D22" s="154">
        <v>64</v>
      </c>
    </row>
    <row r="23" spans="1:4" ht="12.75">
      <c r="A23" s="153">
        <v>3200</v>
      </c>
      <c r="B23" s="170">
        <v>3635</v>
      </c>
      <c r="C23" s="162" t="s">
        <v>92</v>
      </c>
      <c r="D23" s="154">
        <v>656</v>
      </c>
    </row>
    <row r="24" spans="1:4" ht="12.75">
      <c r="A24" s="153">
        <v>3200</v>
      </c>
      <c r="B24" s="170">
        <v>3636</v>
      </c>
      <c r="C24" s="171" t="s">
        <v>86</v>
      </c>
      <c r="D24" s="154">
        <v>4504</v>
      </c>
    </row>
    <row r="25" spans="1:4" ht="12.75">
      <c r="A25" s="153">
        <v>3200</v>
      </c>
      <c r="B25" s="170">
        <v>3727</v>
      </c>
      <c r="C25" s="163" t="s">
        <v>93</v>
      </c>
      <c r="D25" s="154">
        <v>646</v>
      </c>
    </row>
    <row r="26" spans="1:4" ht="12.75">
      <c r="A26" s="153">
        <v>3200</v>
      </c>
      <c r="B26" s="170">
        <v>5511</v>
      </c>
      <c r="C26" s="163" t="s">
        <v>94</v>
      </c>
      <c r="D26" s="154">
        <v>3000</v>
      </c>
    </row>
    <row r="27" spans="1:4" ht="12.75">
      <c r="A27" s="153">
        <v>3200</v>
      </c>
      <c r="B27" s="170">
        <v>6112</v>
      </c>
      <c r="C27" s="163" t="s">
        <v>95</v>
      </c>
      <c r="D27" s="154">
        <v>21032</v>
      </c>
    </row>
    <row r="28" spans="1:4" ht="12.75">
      <c r="A28" s="153">
        <v>3200</v>
      </c>
      <c r="B28" s="170">
        <v>6171</v>
      </c>
      <c r="C28" s="165" t="s">
        <v>88</v>
      </c>
      <c r="D28" s="154">
        <v>572883</v>
      </c>
    </row>
    <row r="29" spans="1:4" ht="12.75">
      <c r="A29" s="153">
        <v>3200</v>
      </c>
      <c r="B29" s="170">
        <v>6223</v>
      </c>
      <c r="C29" s="163" t="s">
        <v>96</v>
      </c>
      <c r="D29" s="154">
        <v>8410</v>
      </c>
    </row>
    <row r="30" spans="1:4" ht="12.75">
      <c r="A30" s="172" t="s">
        <v>97</v>
      </c>
      <c r="B30" s="170"/>
      <c r="C30" s="163"/>
      <c r="D30" s="152">
        <f>SUBTOTAL(9,D19:D29)</f>
        <v>616289</v>
      </c>
    </row>
    <row r="31" spans="1:4" ht="7.5" customHeight="1">
      <c r="A31" s="172"/>
      <c r="B31" s="170"/>
      <c r="C31" s="163"/>
      <c r="D31" s="152"/>
    </row>
    <row r="32" spans="1:4" ht="12.75">
      <c r="A32" s="160" t="s">
        <v>33</v>
      </c>
      <c r="B32" s="161"/>
      <c r="C32" s="162"/>
      <c r="D32" s="152"/>
    </row>
    <row r="33" spans="1:4" ht="12.75">
      <c r="A33" s="153">
        <v>3600</v>
      </c>
      <c r="B33" s="150">
        <v>5212</v>
      </c>
      <c r="C33" s="151" t="s">
        <v>98</v>
      </c>
      <c r="D33" s="154">
        <v>500</v>
      </c>
    </row>
    <row r="34" spans="1:4" ht="12.75">
      <c r="A34" s="153">
        <v>3600</v>
      </c>
      <c r="B34" s="150">
        <v>5269</v>
      </c>
      <c r="C34" s="151" t="s">
        <v>99</v>
      </c>
      <c r="D34" s="154">
        <v>200</v>
      </c>
    </row>
    <row r="35" spans="1:4" ht="12.75">
      <c r="A35" s="153">
        <v>3600</v>
      </c>
      <c r="B35" s="150">
        <v>5273</v>
      </c>
      <c r="C35" s="151" t="s">
        <v>100</v>
      </c>
      <c r="D35" s="154">
        <v>300</v>
      </c>
    </row>
    <row r="36" spans="1:4" ht="12.75">
      <c r="A36" s="149" t="s">
        <v>101</v>
      </c>
      <c r="B36" s="150"/>
      <c r="C36" s="151"/>
      <c r="D36" s="152">
        <f>SUBTOTAL(9,D33:D35)</f>
        <v>1000</v>
      </c>
    </row>
    <row r="37" spans="1:4" ht="7.5" customHeight="1">
      <c r="A37" s="149"/>
      <c r="B37" s="150"/>
      <c r="C37" s="151"/>
      <c r="D37" s="152"/>
    </row>
    <row r="38" spans="1:4" ht="12.75">
      <c r="A38" s="173" t="s">
        <v>18</v>
      </c>
      <c r="B38" s="174"/>
      <c r="C38" s="165"/>
      <c r="D38" s="152"/>
    </row>
    <row r="39" spans="1:4" ht="12.75">
      <c r="A39" s="153">
        <v>3900</v>
      </c>
      <c r="B39" s="150">
        <v>6211</v>
      </c>
      <c r="C39" s="151" t="s">
        <v>102</v>
      </c>
      <c r="D39" s="154">
        <v>1872</v>
      </c>
    </row>
    <row r="40" spans="1:4" ht="12.75">
      <c r="A40" s="175" t="s">
        <v>103</v>
      </c>
      <c r="B40" s="176"/>
      <c r="C40" s="177"/>
      <c r="D40" s="178">
        <f>SUBTOTAL(9,D39:D39)</f>
        <v>1872</v>
      </c>
    </row>
    <row r="41" spans="1:4" ht="7.5" customHeight="1">
      <c r="A41" s="149"/>
      <c r="B41" s="150"/>
      <c r="C41" s="151"/>
      <c r="D41" s="152"/>
    </row>
    <row r="42" spans="1:4" ht="12.75">
      <c r="A42" s="173" t="s">
        <v>21</v>
      </c>
      <c r="B42" s="174"/>
      <c r="C42" s="165"/>
      <c r="D42" s="152"/>
    </row>
    <row r="43" spans="1:4" ht="12.75">
      <c r="A43" s="179">
        <v>4100</v>
      </c>
      <c r="B43" s="174">
        <v>2143</v>
      </c>
      <c r="C43" s="165" t="s">
        <v>84</v>
      </c>
      <c r="D43" s="180">
        <v>4440</v>
      </c>
    </row>
    <row r="44" spans="1:4" ht="12.75">
      <c r="A44" s="179">
        <v>4100</v>
      </c>
      <c r="B44" s="174">
        <v>2219</v>
      </c>
      <c r="C44" s="171" t="s">
        <v>104</v>
      </c>
      <c r="D44" s="180">
        <v>550</v>
      </c>
    </row>
    <row r="45" spans="1:4" ht="12.75">
      <c r="A45" s="179">
        <v>4100</v>
      </c>
      <c r="B45" s="174">
        <v>2229</v>
      </c>
      <c r="C45" s="164" t="s">
        <v>105</v>
      </c>
      <c r="D45" s="180">
        <v>300</v>
      </c>
    </row>
    <row r="46" spans="1:4" ht="12.75">
      <c r="A46" s="179">
        <v>4100</v>
      </c>
      <c r="B46" s="174">
        <v>3113</v>
      </c>
      <c r="C46" s="164" t="s">
        <v>106</v>
      </c>
      <c r="D46" s="180">
        <v>400</v>
      </c>
    </row>
    <row r="47" spans="1:4" ht="12.75">
      <c r="A47" s="179">
        <v>4100</v>
      </c>
      <c r="B47" s="174">
        <v>3315</v>
      </c>
      <c r="C47" s="181" t="s">
        <v>107</v>
      </c>
      <c r="D47" s="180">
        <v>800</v>
      </c>
    </row>
    <row r="48" spans="1:4" ht="12.75">
      <c r="A48" s="179">
        <v>4100</v>
      </c>
      <c r="B48" s="174">
        <v>3319</v>
      </c>
      <c r="C48" s="164" t="s">
        <v>108</v>
      </c>
      <c r="D48" s="180">
        <v>2497</v>
      </c>
    </row>
    <row r="49" spans="1:4" ht="12.75">
      <c r="A49" s="179">
        <v>4100</v>
      </c>
      <c r="B49" s="174">
        <v>3322</v>
      </c>
      <c r="C49" s="165" t="s">
        <v>109</v>
      </c>
      <c r="D49" s="180">
        <v>100</v>
      </c>
    </row>
    <row r="50" spans="1:4" ht="12.75">
      <c r="A50" s="179">
        <v>4100</v>
      </c>
      <c r="B50" s="174">
        <v>3326</v>
      </c>
      <c r="C50" s="165" t="s">
        <v>110</v>
      </c>
      <c r="D50" s="180">
        <v>100</v>
      </c>
    </row>
    <row r="51" spans="1:4" ht="12.75">
      <c r="A51" s="179">
        <v>4100</v>
      </c>
      <c r="B51" s="174">
        <v>3412</v>
      </c>
      <c r="C51" s="165" t="s">
        <v>111</v>
      </c>
      <c r="D51" s="180">
        <v>200</v>
      </c>
    </row>
    <row r="52" spans="1:4" ht="12.75">
      <c r="A52" s="179">
        <v>4100</v>
      </c>
      <c r="B52" s="174">
        <v>3421</v>
      </c>
      <c r="C52" s="164" t="s">
        <v>112</v>
      </c>
      <c r="D52" s="180">
        <v>200</v>
      </c>
    </row>
    <row r="53" spans="1:4" ht="12.75">
      <c r="A53" s="182">
        <v>4100</v>
      </c>
      <c r="B53" s="161">
        <v>3635</v>
      </c>
      <c r="C53" s="162" t="s">
        <v>92</v>
      </c>
      <c r="D53" s="183">
        <v>12404</v>
      </c>
    </row>
    <row r="54" spans="1:4" ht="12.75">
      <c r="A54" s="182">
        <v>4100</v>
      </c>
      <c r="B54" s="161">
        <v>3636</v>
      </c>
      <c r="C54" s="162" t="s">
        <v>86</v>
      </c>
      <c r="D54" s="183">
        <v>3510</v>
      </c>
    </row>
    <row r="55" spans="1:4" ht="12.75">
      <c r="A55" s="182">
        <v>4100</v>
      </c>
      <c r="B55" s="161">
        <v>3639</v>
      </c>
      <c r="C55" s="162" t="s">
        <v>113</v>
      </c>
      <c r="D55" s="183">
        <v>12450</v>
      </c>
    </row>
    <row r="56" spans="1:4" ht="12.75">
      <c r="A56" s="182">
        <v>4100</v>
      </c>
      <c r="B56" s="150">
        <v>3745</v>
      </c>
      <c r="C56" s="151" t="s">
        <v>114</v>
      </c>
      <c r="D56" s="183">
        <v>9840</v>
      </c>
    </row>
    <row r="57" spans="1:4" ht="12.75">
      <c r="A57" s="182">
        <v>4100</v>
      </c>
      <c r="B57" s="150">
        <v>4341</v>
      </c>
      <c r="C57" s="184" t="s">
        <v>115</v>
      </c>
      <c r="D57" s="183">
        <v>95</v>
      </c>
    </row>
    <row r="58" spans="1:4" ht="12.75">
      <c r="A58" s="182">
        <v>4100</v>
      </c>
      <c r="B58" s="150">
        <v>6171</v>
      </c>
      <c r="C58" s="151" t="s">
        <v>79</v>
      </c>
      <c r="D58" s="183">
        <v>1140</v>
      </c>
    </row>
    <row r="59" spans="1:4" ht="12.75">
      <c r="A59" s="173" t="s">
        <v>116</v>
      </c>
      <c r="B59" s="174"/>
      <c r="C59" s="165"/>
      <c r="D59" s="152">
        <f>SUBTOTAL(9,D43:D58)</f>
        <v>49026</v>
      </c>
    </row>
    <row r="60" spans="1:4" ht="7.5" customHeight="1">
      <c r="A60" s="149"/>
      <c r="B60" s="150"/>
      <c r="C60" s="151"/>
      <c r="D60" s="152"/>
    </row>
    <row r="61" spans="1:4" ht="12.75">
      <c r="A61" s="149" t="s">
        <v>14</v>
      </c>
      <c r="B61" s="150"/>
      <c r="C61" s="157"/>
      <c r="D61" s="152"/>
    </row>
    <row r="62" spans="1:4" ht="12.75">
      <c r="A62" s="153">
        <v>4200</v>
      </c>
      <c r="B62" s="150">
        <v>1014</v>
      </c>
      <c r="C62" s="151" t="s">
        <v>117</v>
      </c>
      <c r="D62" s="154">
        <v>150</v>
      </c>
    </row>
    <row r="63" spans="1:4" ht="12.75">
      <c r="A63" s="153">
        <v>4200</v>
      </c>
      <c r="B63" s="150">
        <v>3632</v>
      </c>
      <c r="C63" s="151" t="s">
        <v>118</v>
      </c>
      <c r="D63" s="154">
        <v>24749</v>
      </c>
    </row>
    <row r="64" spans="1:4" ht="12.75">
      <c r="A64" s="153">
        <v>4200</v>
      </c>
      <c r="B64" s="150">
        <v>3716</v>
      </c>
      <c r="C64" s="151" t="s">
        <v>119</v>
      </c>
      <c r="D64" s="154">
        <v>2828</v>
      </c>
    </row>
    <row r="65" spans="1:4" ht="12.75">
      <c r="A65" s="153">
        <v>4200</v>
      </c>
      <c r="B65" s="150">
        <v>3722</v>
      </c>
      <c r="C65" s="151" t="s">
        <v>120</v>
      </c>
      <c r="D65" s="154">
        <v>193108</v>
      </c>
    </row>
    <row r="66" spans="1:4" ht="12.75">
      <c r="A66" s="153">
        <v>4200</v>
      </c>
      <c r="B66" s="150">
        <v>3725</v>
      </c>
      <c r="C66" s="151" t="s">
        <v>121</v>
      </c>
      <c r="D66" s="154">
        <v>182873</v>
      </c>
    </row>
    <row r="67" spans="1:4" ht="12.75">
      <c r="A67" s="153">
        <v>4200</v>
      </c>
      <c r="B67" s="150">
        <v>3727</v>
      </c>
      <c r="C67" s="151" t="s">
        <v>93</v>
      </c>
      <c r="D67" s="154">
        <v>1140</v>
      </c>
    </row>
    <row r="68" spans="1:4" ht="12.75">
      <c r="A68" s="153">
        <v>4200</v>
      </c>
      <c r="B68" s="150">
        <v>3729</v>
      </c>
      <c r="C68" s="151" t="s">
        <v>122</v>
      </c>
      <c r="D68" s="154">
        <v>3510</v>
      </c>
    </row>
    <row r="69" spans="1:4" ht="12.75">
      <c r="A69" s="153">
        <v>4200</v>
      </c>
      <c r="B69" s="150">
        <v>3733</v>
      </c>
      <c r="C69" s="151" t="s">
        <v>123</v>
      </c>
      <c r="D69" s="154">
        <v>642</v>
      </c>
    </row>
    <row r="70" spans="1:4" ht="12.75">
      <c r="A70" s="153">
        <v>4200</v>
      </c>
      <c r="B70" s="150">
        <v>3739</v>
      </c>
      <c r="C70" s="151" t="s">
        <v>124</v>
      </c>
      <c r="D70" s="154">
        <v>910</v>
      </c>
    </row>
    <row r="71" spans="1:4" ht="12.75">
      <c r="A71" s="153">
        <v>4200</v>
      </c>
      <c r="B71" s="150">
        <v>3741</v>
      </c>
      <c r="C71" s="151" t="s">
        <v>125</v>
      </c>
      <c r="D71" s="154">
        <v>34169</v>
      </c>
    </row>
    <row r="72" spans="1:4" ht="12.75">
      <c r="A72" s="153">
        <v>4200</v>
      </c>
      <c r="B72" s="150">
        <v>3742</v>
      </c>
      <c r="C72" s="151" t="s">
        <v>126</v>
      </c>
      <c r="D72" s="154">
        <v>730</v>
      </c>
    </row>
    <row r="73" spans="1:4" ht="12.75">
      <c r="A73" s="153">
        <v>4200</v>
      </c>
      <c r="B73" s="150">
        <v>3745</v>
      </c>
      <c r="C73" s="151" t="s">
        <v>114</v>
      </c>
      <c r="D73" s="154">
        <v>27777</v>
      </c>
    </row>
    <row r="74" spans="1:4" ht="12.75">
      <c r="A74" s="153">
        <v>4200</v>
      </c>
      <c r="B74" s="150">
        <v>3792</v>
      </c>
      <c r="C74" s="151" t="s">
        <v>127</v>
      </c>
      <c r="D74" s="154">
        <v>2418</v>
      </c>
    </row>
    <row r="75" spans="1:4" ht="12.75">
      <c r="A75" s="149" t="s">
        <v>128</v>
      </c>
      <c r="B75" s="150"/>
      <c r="C75" s="151"/>
      <c r="D75" s="152">
        <f>SUBTOTAL(9,D62:D74)</f>
        <v>475004</v>
      </c>
    </row>
    <row r="76" spans="1:4" ht="7.5" customHeight="1">
      <c r="A76" s="149"/>
      <c r="B76" s="150"/>
      <c r="C76" s="151"/>
      <c r="D76" s="152"/>
    </row>
    <row r="77" spans="1:4" ht="12.75">
      <c r="A77" s="149" t="s">
        <v>32</v>
      </c>
      <c r="B77" s="150"/>
      <c r="C77" s="151"/>
      <c r="D77" s="152"/>
    </row>
    <row r="78" spans="1:4" ht="12.75">
      <c r="A78" s="179">
        <v>4300</v>
      </c>
      <c r="B78" s="174">
        <v>1014</v>
      </c>
      <c r="C78" s="165" t="s">
        <v>129</v>
      </c>
      <c r="D78" s="180">
        <v>50</v>
      </c>
    </row>
    <row r="79" spans="1:4" ht="12.75">
      <c r="A79" s="179">
        <v>4300</v>
      </c>
      <c r="B79" s="174">
        <v>1037</v>
      </c>
      <c r="C79" s="165" t="s">
        <v>130</v>
      </c>
      <c r="D79" s="180">
        <v>70</v>
      </c>
    </row>
    <row r="80" spans="1:4" ht="12.75">
      <c r="A80" s="179">
        <v>4300</v>
      </c>
      <c r="B80" s="174">
        <v>2310</v>
      </c>
      <c r="C80" s="165" t="s">
        <v>131</v>
      </c>
      <c r="D80" s="180">
        <v>100</v>
      </c>
    </row>
    <row r="81" spans="1:4" ht="12.75">
      <c r="A81" s="179">
        <v>4300</v>
      </c>
      <c r="B81" s="174">
        <v>2321</v>
      </c>
      <c r="C81" s="185" t="s">
        <v>132</v>
      </c>
      <c r="D81" s="180">
        <v>408</v>
      </c>
    </row>
    <row r="82" spans="1:4" ht="12.75">
      <c r="A82" s="179">
        <v>4300</v>
      </c>
      <c r="B82" s="174">
        <v>2331</v>
      </c>
      <c r="C82" s="165" t="s">
        <v>133</v>
      </c>
      <c r="D82" s="180">
        <v>3800</v>
      </c>
    </row>
    <row r="83" spans="1:4" ht="12.75">
      <c r="A83" s="179">
        <v>4300</v>
      </c>
      <c r="B83" s="174">
        <v>2333</v>
      </c>
      <c r="C83" s="165" t="s">
        <v>134</v>
      </c>
      <c r="D83" s="180">
        <v>3600</v>
      </c>
    </row>
    <row r="84" spans="1:4" ht="12.75">
      <c r="A84" s="179">
        <v>4300</v>
      </c>
      <c r="B84" s="174">
        <v>3739</v>
      </c>
      <c r="C84" s="186" t="s">
        <v>124</v>
      </c>
      <c r="D84" s="180">
        <v>250</v>
      </c>
    </row>
    <row r="85" spans="1:4" ht="12.75">
      <c r="A85" s="179">
        <v>4300</v>
      </c>
      <c r="B85" s="174">
        <v>3744</v>
      </c>
      <c r="C85" s="165" t="s">
        <v>135</v>
      </c>
      <c r="D85" s="180">
        <v>396</v>
      </c>
    </row>
    <row r="86" spans="1:4" ht="12.75">
      <c r="A86" s="179">
        <v>4300</v>
      </c>
      <c r="B86" s="174">
        <v>3745</v>
      </c>
      <c r="C86" s="151" t="s">
        <v>114</v>
      </c>
      <c r="D86" s="180">
        <v>10958</v>
      </c>
    </row>
    <row r="87" spans="1:4" ht="12.75">
      <c r="A87" s="173" t="s">
        <v>136</v>
      </c>
      <c r="B87" s="174"/>
      <c r="C87" s="165"/>
      <c r="D87" s="152">
        <f>SUBTOTAL(9,D78:D86)</f>
        <v>19632</v>
      </c>
    </row>
    <row r="88" spans="1:4" ht="7.5" customHeight="1">
      <c r="A88" s="173"/>
      <c r="B88" s="174"/>
      <c r="C88" s="165"/>
      <c r="D88" s="152"/>
    </row>
    <row r="89" spans="1:4" ht="12.75">
      <c r="A89" s="172" t="s">
        <v>13</v>
      </c>
      <c r="B89" s="170"/>
      <c r="C89" s="163"/>
      <c r="D89" s="152"/>
    </row>
    <row r="90" spans="1:4" ht="12.75">
      <c r="A90" s="153">
        <v>5300</v>
      </c>
      <c r="B90" s="150">
        <v>6171</v>
      </c>
      <c r="C90" s="151" t="s">
        <v>79</v>
      </c>
      <c r="D90" s="154">
        <v>202755</v>
      </c>
    </row>
    <row r="91" spans="1:4" ht="12.75">
      <c r="A91" s="149" t="s">
        <v>137</v>
      </c>
      <c r="B91" s="150"/>
      <c r="C91" s="151"/>
      <c r="D91" s="152">
        <f>SUBTOTAL(9,D90:D90)</f>
        <v>202755</v>
      </c>
    </row>
    <row r="92" spans="1:4" ht="7.5" customHeight="1">
      <c r="A92" s="160"/>
      <c r="B92" s="161"/>
      <c r="C92" s="162"/>
      <c r="D92" s="152"/>
    </row>
    <row r="93" spans="1:4" ht="12.75">
      <c r="A93" s="160" t="s">
        <v>138</v>
      </c>
      <c r="B93" s="161"/>
      <c r="C93" s="162"/>
      <c r="D93" s="152"/>
    </row>
    <row r="94" spans="1:4" ht="12.75">
      <c r="A94" s="182">
        <v>5400</v>
      </c>
      <c r="B94" s="161">
        <v>2143</v>
      </c>
      <c r="C94" s="162" t="s">
        <v>84</v>
      </c>
      <c r="D94" s="183">
        <v>1486</v>
      </c>
    </row>
    <row r="95" spans="1:4" ht="12.75">
      <c r="A95" s="182">
        <v>5400</v>
      </c>
      <c r="B95" s="161">
        <v>2212</v>
      </c>
      <c r="C95" s="162" t="s">
        <v>139</v>
      </c>
      <c r="D95" s="183">
        <v>579862</v>
      </c>
    </row>
    <row r="96" spans="1:4" ht="12.75">
      <c r="A96" s="182">
        <v>5400</v>
      </c>
      <c r="B96" s="161">
        <v>2219</v>
      </c>
      <c r="C96" s="162" t="s">
        <v>140</v>
      </c>
      <c r="D96" s="183">
        <v>27500</v>
      </c>
    </row>
    <row r="97" spans="1:4" ht="12.75">
      <c r="A97" s="182">
        <v>5400</v>
      </c>
      <c r="B97" s="161">
        <v>2229</v>
      </c>
      <c r="C97" s="162" t="s">
        <v>105</v>
      </c>
      <c r="D97" s="183">
        <v>1731000</v>
      </c>
    </row>
    <row r="98" spans="1:4" ht="12.75">
      <c r="A98" s="182">
        <v>5400</v>
      </c>
      <c r="B98" s="161">
        <v>2271</v>
      </c>
      <c r="C98" s="162" t="s">
        <v>90</v>
      </c>
      <c r="D98" s="183">
        <v>4475</v>
      </c>
    </row>
    <row r="99" spans="1:4" ht="12.75">
      <c r="A99" s="182">
        <v>5400</v>
      </c>
      <c r="B99" s="161">
        <v>2299</v>
      </c>
      <c r="C99" s="162" t="s">
        <v>141</v>
      </c>
      <c r="D99" s="183">
        <v>5500</v>
      </c>
    </row>
    <row r="100" spans="1:4" ht="12.75">
      <c r="A100" s="182">
        <v>5400</v>
      </c>
      <c r="B100" s="161">
        <v>3636</v>
      </c>
      <c r="C100" s="187" t="s">
        <v>86</v>
      </c>
      <c r="D100" s="183">
        <v>1500</v>
      </c>
    </row>
    <row r="101" spans="1:4" ht="12.75">
      <c r="A101" s="160" t="s">
        <v>142</v>
      </c>
      <c r="B101" s="161"/>
      <c r="C101" s="162"/>
      <c r="D101" s="152">
        <f>SUBTOTAL(9,D94:D100)</f>
        <v>2351323</v>
      </c>
    </row>
    <row r="102" spans="1:4" ht="7.5" customHeight="1">
      <c r="A102" s="160"/>
      <c r="B102" s="161"/>
      <c r="C102" s="162"/>
      <c r="D102" s="152"/>
    </row>
    <row r="103" spans="1:4" ht="12.75">
      <c r="A103" s="160" t="s">
        <v>143</v>
      </c>
      <c r="B103" s="161"/>
      <c r="C103" s="162"/>
      <c r="D103" s="152"/>
    </row>
    <row r="104" spans="1:4" ht="12.75">
      <c r="A104" s="182">
        <v>5600</v>
      </c>
      <c r="B104" s="161">
        <v>3639</v>
      </c>
      <c r="C104" s="162" t="s">
        <v>113</v>
      </c>
      <c r="D104" s="183">
        <v>2400</v>
      </c>
    </row>
    <row r="105" spans="1:4" ht="12.75">
      <c r="A105" s="160" t="s">
        <v>144</v>
      </c>
      <c r="B105" s="161"/>
      <c r="C105" s="162"/>
      <c r="D105" s="152">
        <f>SUBTOTAL(9,D104:D104)</f>
        <v>2400</v>
      </c>
    </row>
    <row r="106" spans="1:4" ht="7.5" customHeight="1">
      <c r="A106" s="160"/>
      <c r="B106" s="161"/>
      <c r="C106" s="162"/>
      <c r="D106" s="152"/>
    </row>
    <row r="107" spans="1:4" ht="12.75">
      <c r="A107" s="160" t="s">
        <v>15</v>
      </c>
      <c r="B107" s="161"/>
      <c r="C107" s="162"/>
      <c r="D107" s="152"/>
    </row>
    <row r="108" spans="1:4" ht="12.75">
      <c r="A108" s="179">
        <v>5700</v>
      </c>
      <c r="B108" s="174">
        <v>2310</v>
      </c>
      <c r="C108" s="165" t="s">
        <v>131</v>
      </c>
      <c r="D108" s="180">
        <v>2701</v>
      </c>
    </row>
    <row r="109" spans="1:4" ht="12.75">
      <c r="A109" s="179">
        <v>5700</v>
      </c>
      <c r="B109" s="174">
        <v>2321</v>
      </c>
      <c r="C109" s="165" t="s">
        <v>145</v>
      </c>
      <c r="D109" s="180">
        <v>1406</v>
      </c>
    </row>
    <row r="110" spans="1:4" ht="12.75">
      <c r="A110" s="179">
        <v>5700</v>
      </c>
      <c r="B110" s="174">
        <v>3631</v>
      </c>
      <c r="C110" s="165" t="s">
        <v>146</v>
      </c>
      <c r="D110" s="180">
        <v>136842</v>
      </c>
    </row>
    <row r="111" spans="1:4" ht="12.75">
      <c r="A111" s="179">
        <v>5700</v>
      </c>
      <c r="B111" s="174">
        <v>3633</v>
      </c>
      <c r="C111" s="165" t="s">
        <v>147</v>
      </c>
      <c r="D111" s="180">
        <v>18791</v>
      </c>
    </row>
    <row r="112" spans="1:4" ht="12.75">
      <c r="A112" s="179">
        <v>5700</v>
      </c>
      <c r="B112" s="174">
        <v>3699</v>
      </c>
      <c r="C112" s="165" t="s">
        <v>148</v>
      </c>
      <c r="D112" s="180">
        <v>8160</v>
      </c>
    </row>
    <row r="113" spans="1:4" ht="12.75">
      <c r="A113" s="173" t="s">
        <v>149</v>
      </c>
      <c r="B113" s="174"/>
      <c r="C113" s="165"/>
      <c r="D113" s="152">
        <f>SUBTOTAL(9,D108:D112)</f>
        <v>167900</v>
      </c>
    </row>
    <row r="114" spans="1:4" ht="7.5" customHeight="1">
      <c r="A114" s="173"/>
      <c r="B114" s="174"/>
      <c r="C114" s="165"/>
      <c r="D114" s="152"/>
    </row>
    <row r="115" spans="1:4" ht="12.75">
      <c r="A115" s="173" t="s">
        <v>44</v>
      </c>
      <c r="B115" s="174"/>
      <c r="C115" s="165"/>
      <c r="D115" s="152"/>
    </row>
    <row r="116" spans="1:4" ht="12.75">
      <c r="A116" s="179">
        <v>6200</v>
      </c>
      <c r="B116" s="174">
        <v>3612</v>
      </c>
      <c r="C116" s="188" t="s">
        <v>150</v>
      </c>
      <c r="D116" s="180">
        <v>674733</v>
      </c>
    </row>
    <row r="117" spans="1:4" ht="12.75">
      <c r="A117" s="179">
        <v>6200</v>
      </c>
      <c r="B117" s="174">
        <v>3619</v>
      </c>
      <c r="C117" s="188" t="s">
        <v>151</v>
      </c>
      <c r="D117" s="180">
        <v>40850</v>
      </c>
    </row>
    <row r="118" spans="1:4" ht="12.75">
      <c r="A118" s="173" t="s">
        <v>152</v>
      </c>
      <c r="B118" s="174"/>
      <c r="C118" s="165"/>
      <c r="D118" s="152">
        <f>SUBTOTAL(9,D116:D117)</f>
        <v>715583</v>
      </c>
    </row>
    <row r="119" spans="1:4" ht="7.5" customHeight="1">
      <c r="A119" s="173"/>
      <c r="B119" s="174"/>
      <c r="C119" s="165"/>
      <c r="D119" s="152"/>
    </row>
    <row r="120" spans="1:4" ht="12.75">
      <c r="A120" s="173" t="s">
        <v>43</v>
      </c>
      <c r="B120" s="174"/>
      <c r="C120" s="165"/>
      <c r="D120" s="152"/>
    </row>
    <row r="121" spans="1:4" ht="12.75">
      <c r="A121" s="179">
        <v>6300</v>
      </c>
      <c r="B121" s="174" t="s">
        <v>153</v>
      </c>
      <c r="C121" s="162" t="s">
        <v>113</v>
      </c>
      <c r="D121" s="180">
        <v>39841</v>
      </c>
    </row>
    <row r="122" spans="1:4" ht="12.75">
      <c r="A122" s="173" t="s">
        <v>154</v>
      </c>
      <c r="B122" s="174"/>
      <c r="C122" s="165"/>
      <c r="D122" s="152">
        <f>SUBTOTAL(9,D121:D121)</f>
        <v>39841</v>
      </c>
    </row>
    <row r="123" spans="1:4" ht="7.5" customHeight="1">
      <c r="A123" s="173"/>
      <c r="B123" s="174"/>
      <c r="C123" s="165"/>
      <c r="D123" s="152"/>
    </row>
    <row r="124" spans="1:4" s="155" customFormat="1" ht="12.75">
      <c r="A124" s="189" t="s">
        <v>47</v>
      </c>
      <c r="B124" s="190"/>
      <c r="C124" s="188"/>
      <c r="D124" s="152"/>
    </row>
    <row r="125" spans="1:4" s="155" customFormat="1" ht="12.75">
      <c r="A125" s="191">
        <v>6600</v>
      </c>
      <c r="B125" s="190">
        <v>2333</v>
      </c>
      <c r="C125" s="188" t="s">
        <v>134</v>
      </c>
      <c r="D125" s="154">
        <v>500</v>
      </c>
    </row>
    <row r="126" spans="1:4" s="155" customFormat="1" ht="12.75">
      <c r="A126" s="191">
        <v>6600</v>
      </c>
      <c r="B126" s="190">
        <v>3322</v>
      </c>
      <c r="C126" s="188" t="s">
        <v>109</v>
      </c>
      <c r="D126" s="154">
        <v>500</v>
      </c>
    </row>
    <row r="127" spans="1:4" ht="12.75">
      <c r="A127" s="191">
        <v>6600</v>
      </c>
      <c r="B127" s="174">
        <v>3612</v>
      </c>
      <c r="C127" s="188" t="s">
        <v>150</v>
      </c>
      <c r="D127" s="154">
        <v>35900</v>
      </c>
    </row>
    <row r="128" spans="1:4" ht="12.75">
      <c r="A128" s="179">
        <v>6600</v>
      </c>
      <c r="B128" s="174">
        <v>3639</v>
      </c>
      <c r="C128" s="162" t="s">
        <v>113</v>
      </c>
      <c r="D128" s="180">
        <v>55189</v>
      </c>
    </row>
    <row r="129" spans="1:4" ht="12.75">
      <c r="A129" s="179">
        <v>6600</v>
      </c>
      <c r="B129" s="174">
        <v>4341</v>
      </c>
      <c r="C129" s="192" t="s">
        <v>155</v>
      </c>
      <c r="D129" s="180">
        <v>3273</v>
      </c>
    </row>
    <row r="130" spans="1:4" ht="12.75">
      <c r="A130" s="179">
        <v>6600</v>
      </c>
      <c r="B130" s="174">
        <v>6171</v>
      </c>
      <c r="C130" s="165" t="s">
        <v>79</v>
      </c>
      <c r="D130" s="180">
        <v>76936</v>
      </c>
    </row>
    <row r="131" spans="1:4" ht="12.75">
      <c r="A131" s="179">
        <v>6600</v>
      </c>
      <c r="B131" s="174">
        <v>6211</v>
      </c>
      <c r="C131" s="165" t="s">
        <v>102</v>
      </c>
      <c r="D131" s="180">
        <v>4590</v>
      </c>
    </row>
    <row r="132" spans="1:4" ht="12.75">
      <c r="A132" s="173" t="s">
        <v>156</v>
      </c>
      <c r="B132" s="174"/>
      <c r="C132" s="165"/>
      <c r="D132" s="152">
        <f>SUBTOTAL(9,D125:D131)</f>
        <v>176888</v>
      </c>
    </row>
    <row r="133" spans="1:4" ht="7.5" customHeight="1">
      <c r="A133" s="173"/>
      <c r="B133" s="174"/>
      <c r="C133" s="165"/>
      <c r="D133" s="152"/>
    </row>
    <row r="134" spans="1:4" ht="12.75">
      <c r="A134" s="160" t="s">
        <v>31</v>
      </c>
      <c r="B134" s="174"/>
      <c r="C134" s="165"/>
      <c r="D134" s="152"/>
    </row>
    <row r="135" spans="1:4" ht="12.75">
      <c r="A135" s="191">
        <v>7100</v>
      </c>
      <c r="B135" s="190">
        <v>3511</v>
      </c>
      <c r="C135" s="188" t="s">
        <v>78</v>
      </c>
      <c r="D135" s="193">
        <v>8116</v>
      </c>
    </row>
    <row r="136" spans="1:4" ht="12.75">
      <c r="A136" s="191">
        <v>7100</v>
      </c>
      <c r="B136" s="190">
        <v>3522</v>
      </c>
      <c r="C136" s="188" t="s">
        <v>157</v>
      </c>
      <c r="D136" s="193">
        <v>53712</v>
      </c>
    </row>
    <row r="137" spans="1:4" ht="12.75">
      <c r="A137" s="191">
        <v>7100</v>
      </c>
      <c r="B137" s="190">
        <v>3523</v>
      </c>
      <c r="C137" s="188" t="s">
        <v>158</v>
      </c>
      <c r="D137" s="193">
        <v>10881</v>
      </c>
    </row>
    <row r="138" spans="1:4" ht="12.75">
      <c r="A138" s="191">
        <v>7100</v>
      </c>
      <c r="B138" s="190">
        <v>3529</v>
      </c>
      <c r="C138" s="188" t="s">
        <v>159</v>
      </c>
      <c r="D138" s="193">
        <v>44836</v>
      </c>
    </row>
    <row r="139" spans="1:4" ht="12.75">
      <c r="A139" s="191">
        <v>7100</v>
      </c>
      <c r="B139" s="190">
        <v>3539</v>
      </c>
      <c r="C139" s="188" t="s">
        <v>160</v>
      </c>
      <c r="D139" s="194">
        <v>6981</v>
      </c>
    </row>
    <row r="140" spans="1:4" ht="12.75">
      <c r="A140" s="191">
        <v>7100</v>
      </c>
      <c r="B140" s="190">
        <v>3599</v>
      </c>
      <c r="C140" s="188" t="s">
        <v>161</v>
      </c>
      <c r="D140" s="193">
        <f>7147+98</f>
        <v>7245</v>
      </c>
    </row>
    <row r="141" spans="1:4" ht="12.75">
      <c r="A141" s="189" t="s">
        <v>162</v>
      </c>
      <c r="B141" s="190"/>
      <c r="C141" s="188"/>
      <c r="D141" s="152">
        <f>SUBTOTAL(9,D135:D140)</f>
        <v>131771</v>
      </c>
    </row>
    <row r="142" spans="1:4" ht="7.5" customHeight="1">
      <c r="A142" s="189"/>
      <c r="B142" s="190"/>
      <c r="C142" s="188"/>
      <c r="D142" s="152"/>
    </row>
    <row r="143" spans="1:4" ht="12.75">
      <c r="A143" s="189" t="s">
        <v>163</v>
      </c>
      <c r="B143" s="190"/>
      <c r="C143" s="188"/>
      <c r="D143" s="152"/>
    </row>
    <row r="144" spans="1:4" ht="12.75">
      <c r="A144" s="191">
        <v>7200</v>
      </c>
      <c r="B144" s="190">
        <v>3541</v>
      </c>
      <c r="C144" s="188" t="s">
        <v>164</v>
      </c>
      <c r="D144" s="183">
        <f>5953-98</f>
        <v>5855</v>
      </c>
    </row>
    <row r="145" spans="1:4" ht="12.75">
      <c r="A145" s="182">
        <v>7200</v>
      </c>
      <c r="B145" s="161">
        <v>4341</v>
      </c>
      <c r="C145" s="162" t="s">
        <v>165</v>
      </c>
      <c r="D145" s="183">
        <v>2619</v>
      </c>
    </row>
    <row r="146" spans="1:4" ht="12.75">
      <c r="A146" s="182">
        <v>7200</v>
      </c>
      <c r="B146" s="161">
        <v>4342</v>
      </c>
      <c r="C146" s="162" t="s">
        <v>166</v>
      </c>
      <c r="D146" s="183">
        <v>950</v>
      </c>
    </row>
    <row r="147" spans="1:4" ht="12.75">
      <c r="A147" s="182">
        <v>7200</v>
      </c>
      <c r="B147" s="161">
        <v>4357</v>
      </c>
      <c r="C147" s="162" t="s">
        <v>167</v>
      </c>
      <c r="D147" s="183">
        <v>221126</v>
      </c>
    </row>
    <row r="148" spans="1:4" ht="12.75">
      <c r="A148" s="182">
        <v>7200</v>
      </c>
      <c r="B148" s="161">
        <v>4359</v>
      </c>
      <c r="C148" s="162" t="s">
        <v>168</v>
      </c>
      <c r="D148" s="183">
        <v>44200</v>
      </c>
    </row>
    <row r="149" spans="1:4" ht="12.75">
      <c r="A149" s="182">
        <v>7200</v>
      </c>
      <c r="B149" s="161">
        <v>4379</v>
      </c>
      <c r="C149" s="162" t="s">
        <v>169</v>
      </c>
      <c r="D149" s="183">
        <v>995</v>
      </c>
    </row>
    <row r="150" spans="1:4" ht="12.75">
      <c r="A150" s="182">
        <v>7200</v>
      </c>
      <c r="B150" s="161">
        <v>5319</v>
      </c>
      <c r="C150" s="165" t="s">
        <v>170</v>
      </c>
      <c r="D150" s="183">
        <v>2500</v>
      </c>
    </row>
    <row r="151" spans="1:4" ht="12.75">
      <c r="A151" s="160" t="s">
        <v>171</v>
      </c>
      <c r="B151" s="161"/>
      <c r="C151" s="162"/>
      <c r="D151" s="152">
        <f>SUBTOTAL(9,D144:D150)</f>
        <v>278245</v>
      </c>
    </row>
    <row r="152" spans="1:4" ht="7.5" customHeight="1">
      <c r="A152" s="160"/>
      <c r="B152" s="161"/>
      <c r="C152" s="162"/>
      <c r="D152" s="152"/>
    </row>
    <row r="153" spans="1:4" ht="12.75">
      <c r="A153" s="160" t="s">
        <v>16</v>
      </c>
      <c r="B153" s="161"/>
      <c r="C153" s="162"/>
      <c r="D153" s="152"/>
    </row>
    <row r="154" spans="1:4" ht="12.75">
      <c r="A154" s="179">
        <v>7300</v>
      </c>
      <c r="B154" s="174">
        <v>3311</v>
      </c>
      <c r="C154" s="165" t="s">
        <v>172</v>
      </c>
      <c r="D154" s="180">
        <v>495590</v>
      </c>
    </row>
    <row r="155" spans="1:4" ht="12.75">
      <c r="A155" s="179">
        <v>7300</v>
      </c>
      <c r="B155" s="174">
        <v>3312</v>
      </c>
      <c r="C155" s="165" t="s">
        <v>173</v>
      </c>
      <c r="D155" s="180">
        <v>57283</v>
      </c>
    </row>
    <row r="156" spans="1:4" ht="12.75">
      <c r="A156" s="179">
        <v>7300</v>
      </c>
      <c r="B156" s="174">
        <v>3314</v>
      </c>
      <c r="C156" s="165" t="s">
        <v>174</v>
      </c>
      <c r="D156" s="180">
        <v>44733</v>
      </c>
    </row>
    <row r="157" spans="1:4" ht="12.75">
      <c r="A157" s="179">
        <v>7300</v>
      </c>
      <c r="B157" s="174">
        <v>3315</v>
      </c>
      <c r="C157" s="165" t="s">
        <v>107</v>
      </c>
      <c r="D157" s="180">
        <v>42386</v>
      </c>
    </row>
    <row r="158" spans="1:4" ht="12.75">
      <c r="A158" s="179">
        <v>7300</v>
      </c>
      <c r="B158" s="174">
        <v>3317</v>
      </c>
      <c r="C158" s="165" t="s">
        <v>175</v>
      </c>
      <c r="D158" s="180">
        <v>12290</v>
      </c>
    </row>
    <row r="159" spans="1:4" ht="12.75">
      <c r="A159" s="179">
        <v>7300</v>
      </c>
      <c r="B159" s="174">
        <v>3319</v>
      </c>
      <c r="C159" s="165" t="s">
        <v>108</v>
      </c>
      <c r="D159" s="180">
        <v>18082</v>
      </c>
    </row>
    <row r="160" spans="1:4" ht="12.75">
      <c r="A160" s="179">
        <v>7300</v>
      </c>
      <c r="B160" s="174">
        <v>3326</v>
      </c>
      <c r="C160" s="165" t="s">
        <v>110</v>
      </c>
      <c r="D160" s="180">
        <v>1200</v>
      </c>
    </row>
    <row r="161" spans="1:4" ht="12.75">
      <c r="A161" s="179">
        <v>7300</v>
      </c>
      <c r="B161" s="174">
        <v>3329</v>
      </c>
      <c r="C161" s="162" t="s">
        <v>176</v>
      </c>
      <c r="D161" s="180">
        <v>100</v>
      </c>
    </row>
    <row r="162" spans="1:4" ht="12.75">
      <c r="A162" s="173" t="s">
        <v>177</v>
      </c>
      <c r="B162" s="174"/>
      <c r="C162" s="165"/>
      <c r="D162" s="152">
        <f>SUBTOTAL(9,D154:D161)</f>
        <v>671664</v>
      </c>
    </row>
    <row r="163" spans="1:4" ht="7.5" customHeight="1">
      <c r="A163" s="173"/>
      <c r="B163" s="174"/>
      <c r="C163" s="165"/>
      <c r="D163" s="152"/>
    </row>
    <row r="164" spans="1:4" ht="12.75">
      <c r="A164" s="173" t="s">
        <v>178</v>
      </c>
      <c r="B164" s="174"/>
      <c r="C164" s="165"/>
      <c r="D164" s="152"/>
    </row>
    <row r="165" spans="1:4" ht="12.75">
      <c r="A165" s="153">
        <v>7400</v>
      </c>
      <c r="B165" s="174">
        <v>3111</v>
      </c>
      <c r="C165" s="165" t="s">
        <v>179</v>
      </c>
      <c r="D165" s="154">
        <v>2449</v>
      </c>
    </row>
    <row r="166" spans="1:4" ht="12.75">
      <c r="A166" s="153">
        <v>7400</v>
      </c>
      <c r="B166" s="150">
        <v>3113</v>
      </c>
      <c r="C166" s="151" t="s">
        <v>106</v>
      </c>
      <c r="D166" s="154">
        <v>21047</v>
      </c>
    </row>
    <row r="167" spans="1:4" ht="12.75">
      <c r="A167" s="153">
        <v>7400</v>
      </c>
      <c r="B167" s="150">
        <v>3141</v>
      </c>
      <c r="C167" s="151" t="s">
        <v>180</v>
      </c>
      <c r="D167" s="154">
        <v>2000</v>
      </c>
    </row>
    <row r="168" spans="1:4" ht="12.75">
      <c r="A168" s="153">
        <v>7400</v>
      </c>
      <c r="B168" s="150">
        <v>3149</v>
      </c>
      <c r="C168" s="151" t="s">
        <v>181</v>
      </c>
      <c r="D168" s="154">
        <v>1270</v>
      </c>
    </row>
    <row r="169" spans="1:4" ht="12.75">
      <c r="A169" s="153">
        <v>7400</v>
      </c>
      <c r="B169" s="150">
        <v>3419</v>
      </c>
      <c r="C169" s="151" t="s">
        <v>182</v>
      </c>
      <c r="D169" s="154">
        <v>154309</v>
      </c>
    </row>
    <row r="170" spans="1:4" ht="12.75">
      <c r="A170" s="153">
        <v>7400</v>
      </c>
      <c r="B170" s="150">
        <v>3421</v>
      </c>
      <c r="C170" s="151" t="s">
        <v>112</v>
      </c>
      <c r="D170" s="154">
        <v>12900</v>
      </c>
    </row>
    <row r="171" spans="1:4" ht="12.75">
      <c r="A171" s="195" t="s">
        <v>183</v>
      </c>
      <c r="B171" s="196"/>
      <c r="C171" s="151"/>
      <c r="D171" s="152">
        <f>SUBTOTAL(9,D165:D170)</f>
        <v>193975</v>
      </c>
    </row>
    <row r="172" spans="1:4" ht="7.5" customHeight="1">
      <c r="A172" s="195"/>
      <c r="B172" s="196"/>
      <c r="C172" s="151"/>
      <c r="D172" s="152"/>
    </row>
    <row r="173" spans="1:4" ht="12.75">
      <c r="A173" s="197" t="s">
        <v>17</v>
      </c>
      <c r="B173" s="150"/>
      <c r="C173" s="151"/>
      <c r="D173" s="152"/>
    </row>
    <row r="174" spans="1:4" ht="12.75">
      <c r="A174" s="179">
        <v>7500</v>
      </c>
      <c r="B174" s="174">
        <v>3322</v>
      </c>
      <c r="C174" s="165" t="s">
        <v>109</v>
      </c>
      <c r="D174" s="180">
        <v>10850</v>
      </c>
    </row>
    <row r="175" spans="1:4" ht="12.75">
      <c r="A175" s="173" t="s">
        <v>184</v>
      </c>
      <c r="B175" s="174"/>
      <c r="C175" s="165"/>
      <c r="D175" s="152">
        <f>SUBTOTAL(9,D174:D174)</f>
        <v>10850</v>
      </c>
    </row>
    <row r="176" spans="1:4" ht="7.5" customHeight="1">
      <c r="A176" s="173"/>
      <c r="B176" s="174"/>
      <c r="C176" s="165"/>
      <c r="D176" s="152"/>
    </row>
    <row r="177" spans="1:4" ht="12.75">
      <c r="A177" s="173" t="s">
        <v>185</v>
      </c>
      <c r="B177" s="174"/>
      <c r="C177" s="165"/>
      <c r="D177" s="152"/>
    </row>
    <row r="178" spans="1:4" ht="12.75">
      <c r="A178" s="179">
        <v>8200</v>
      </c>
      <c r="B178" s="174">
        <v>1014</v>
      </c>
      <c r="C178" s="151" t="s">
        <v>186</v>
      </c>
      <c r="D178" s="154">
        <v>15963</v>
      </c>
    </row>
    <row r="179" spans="1:4" ht="12.75">
      <c r="A179" s="179">
        <v>8200</v>
      </c>
      <c r="B179" s="174" t="s">
        <v>187</v>
      </c>
      <c r="C179" s="165" t="s">
        <v>188</v>
      </c>
      <c r="D179" s="180">
        <v>340477</v>
      </c>
    </row>
    <row r="180" spans="1:4" ht="12.75">
      <c r="A180" s="179">
        <v>8200</v>
      </c>
      <c r="B180" s="174">
        <v>5319</v>
      </c>
      <c r="C180" s="165" t="s">
        <v>170</v>
      </c>
      <c r="D180" s="180">
        <v>654</v>
      </c>
    </row>
    <row r="181" spans="1:4" ht="12.75">
      <c r="A181" s="173" t="s">
        <v>189</v>
      </c>
      <c r="B181" s="174"/>
      <c r="C181" s="165"/>
      <c r="D181" s="152">
        <f>SUBTOTAL(9,D178:D180)</f>
        <v>357094</v>
      </c>
    </row>
    <row r="182" spans="1:4" ht="7.5" customHeight="1" thickBot="1">
      <c r="A182" s="198"/>
      <c r="B182" s="199"/>
      <c r="C182" s="200"/>
      <c r="D182" s="201"/>
    </row>
    <row r="183" spans="1:4" ht="16.5" thickBot="1">
      <c r="A183" s="202" t="s">
        <v>190</v>
      </c>
      <c r="B183" s="203"/>
      <c r="C183" s="204"/>
      <c r="D183" s="205">
        <f>SUBTOTAL(9,D2:D182)</f>
        <v>8165040</v>
      </c>
    </row>
  </sheetData>
  <mergeCells count="1">
    <mergeCell ref="A18:C18"/>
  </mergeCells>
  <printOptions horizontalCentered="1"/>
  <pageMargins left="0.7874015748031497" right="0.7874015748031497" top="0.8661417322834646" bottom="0.5905511811023623" header="0.5118110236220472" footer="0.5118110236220472"/>
  <pageSetup fitToHeight="0" fitToWidth="1" horizontalDpi="600" verticalDpi="600" orientation="portrait" paperSize="9" r:id="rId1"/>
  <headerFooter alignWithMargins="0">
    <oddHeader>&amp;C&amp;"Times New Roman CE,Tučné"&amp;12Schválený rozpočet  provozních výdajů města na rok 2012 v členění na ORJ a § (v tis. Kč)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62"/>
  <sheetViews>
    <sheetView showZeros="0" zoomScaleSheetLayoutView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4.875" style="2" customWidth="1"/>
    <col min="2" max="3" width="6.00390625" style="386" customWidth="1"/>
    <col min="4" max="4" width="39.375" style="2" customWidth="1"/>
    <col min="5" max="5" width="5.875" style="386" bestFit="1" customWidth="1"/>
    <col min="6" max="6" width="50.625" style="2" customWidth="1"/>
    <col min="7" max="7" width="26.125" style="2" customWidth="1"/>
    <col min="8" max="8" width="11.375" style="2" customWidth="1"/>
    <col min="9" max="16384" width="9.125" style="2" customWidth="1"/>
  </cols>
  <sheetData>
    <row r="1" spans="1:8" ht="13.5" thickBot="1">
      <c r="A1" s="206" t="s">
        <v>11</v>
      </c>
      <c r="B1" s="207" t="s">
        <v>68</v>
      </c>
      <c r="C1" s="208" t="s">
        <v>74</v>
      </c>
      <c r="D1" s="208" t="s">
        <v>75</v>
      </c>
      <c r="E1" s="208" t="s">
        <v>191</v>
      </c>
      <c r="F1" s="208" t="s">
        <v>192</v>
      </c>
      <c r="G1" s="209" t="s">
        <v>193</v>
      </c>
      <c r="H1" s="210" t="s">
        <v>76</v>
      </c>
    </row>
    <row r="2" spans="1:8" ht="12.75">
      <c r="A2" s="206">
        <v>1</v>
      </c>
      <c r="B2" s="211"/>
      <c r="C2" s="212"/>
      <c r="D2" s="212"/>
      <c r="E2" s="212"/>
      <c r="F2" s="212"/>
      <c r="G2" s="213"/>
      <c r="H2" s="214"/>
    </row>
    <row r="3" spans="1:8" ht="15.75">
      <c r="A3" s="206">
        <v>2</v>
      </c>
      <c r="B3" s="215" t="s">
        <v>77</v>
      </c>
      <c r="C3" s="151"/>
      <c r="D3" s="151"/>
      <c r="E3" s="151"/>
      <c r="F3" s="151"/>
      <c r="G3" s="216"/>
      <c r="H3" s="217"/>
    </row>
    <row r="4" spans="1:8" ht="12.75">
      <c r="A4" s="206">
        <v>3</v>
      </c>
      <c r="B4" s="218">
        <v>1700</v>
      </c>
      <c r="C4" s="219">
        <v>3511</v>
      </c>
      <c r="D4" s="219" t="s">
        <v>78</v>
      </c>
      <c r="E4" s="219">
        <v>5166</v>
      </c>
      <c r="F4" s="151" t="s">
        <v>194</v>
      </c>
      <c r="G4" s="216" t="s">
        <v>195</v>
      </c>
      <c r="H4" s="217">
        <v>200</v>
      </c>
    </row>
    <row r="5" spans="1:8" ht="12.75">
      <c r="A5" s="206">
        <v>4</v>
      </c>
      <c r="B5" s="218">
        <v>1700</v>
      </c>
      <c r="C5" s="219">
        <v>3511</v>
      </c>
      <c r="D5" s="219" t="s">
        <v>78</v>
      </c>
      <c r="E5" s="219">
        <v>5429</v>
      </c>
      <c r="F5" s="151" t="s">
        <v>196</v>
      </c>
      <c r="G5" s="216" t="s">
        <v>195</v>
      </c>
      <c r="H5" s="217">
        <v>1000</v>
      </c>
    </row>
    <row r="6" spans="1:8" ht="12.75">
      <c r="A6" s="206">
        <v>5</v>
      </c>
      <c r="B6" s="220"/>
      <c r="C6" s="221" t="s">
        <v>197</v>
      </c>
      <c r="D6" s="221"/>
      <c r="E6" s="221"/>
      <c r="F6" s="222"/>
      <c r="G6" s="223"/>
      <c r="H6" s="224">
        <v>1200</v>
      </c>
    </row>
    <row r="7" spans="1:8" ht="12.75">
      <c r="A7" s="206">
        <v>6</v>
      </c>
      <c r="B7" s="218">
        <v>1700</v>
      </c>
      <c r="C7" s="219">
        <v>6171</v>
      </c>
      <c r="D7" s="219" t="s">
        <v>88</v>
      </c>
      <c r="E7" s="219">
        <v>5166</v>
      </c>
      <c r="F7" s="151" t="s">
        <v>194</v>
      </c>
      <c r="G7" s="216"/>
      <c r="H7" s="217">
        <v>1105</v>
      </c>
    </row>
    <row r="8" spans="1:8" ht="12.75">
      <c r="A8" s="206">
        <v>7</v>
      </c>
      <c r="B8" s="218">
        <v>1700</v>
      </c>
      <c r="C8" s="219">
        <v>6171</v>
      </c>
      <c r="D8" s="219" t="s">
        <v>88</v>
      </c>
      <c r="E8" s="219">
        <v>5169</v>
      </c>
      <c r="F8" s="151" t="s">
        <v>198</v>
      </c>
      <c r="G8" s="216"/>
      <c r="H8" s="217">
        <v>8000</v>
      </c>
    </row>
    <row r="9" spans="1:8" ht="12.75">
      <c r="A9" s="206">
        <v>8</v>
      </c>
      <c r="B9" s="220"/>
      <c r="C9" s="221" t="s">
        <v>199</v>
      </c>
      <c r="D9" s="221"/>
      <c r="E9" s="221"/>
      <c r="F9" s="222"/>
      <c r="G9" s="223"/>
      <c r="H9" s="224">
        <v>9105</v>
      </c>
    </row>
    <row r="10" spans="1:8" ht="12.75">
      <c r="A10" s="206">
        <v>9</v>
      </c>
      <c r="B10" s="218">
        <v>1700</v>
      </c>
      <c r="C10" s="219">
        <v>6310</v>
      </c>
      <c r="D10" s="225" t="s">
        <v>200</v>
      </c>
      <c r="E10" s="219">
        <v>5141</v>
      </c>
      <c r="F10" s="219" t="s">
        <v>201</v>
      </c>
      <c r="G10" s="226"/>
      <c r="H10" s="217">
        <v>265446</v>
      </c>
    </row>
    <row r="11" spans="1:8" ht="12.75">
      <c r="A11" s="206">
        <v>10</v>
      </c>
      <c r="B11" s="218">
        <v>1700</v>
      </c>
      <c r="C11" s="219">
        <v>6310</v>
      </c>
      <c r="D11" s="225" t="s">
        <v>200</v>
      </c>
      <c r="E11" s="219">
        <v>5142</v>
      </c>
      <c r="F11" s="219" t="s">
        <v>202</v>
      </c>
      <c r="G11" s="226"/>
      <c r="H11" s="217">
        <v>100</v>
      </c>
    </row>
    <row r="12" spans="1:8" ht="12.75">
      <c r="A12" s="206">
        <v>11</v>
      </c>
      <c r="B12" s="218">
        <v>1700</v>
      </c>
      <c r="C12" s="219">
        <v>6310</v>
      </c>
      <c r="D12" s="225" t="s">
        <v>200</v>
      </c>
      <c r="E12" s="219">
        <v>5163</v>
      </c>
      <c r="F12" s="219" t="s">
        <v>203</v>
      </c>
      <c r="G12" s="226" t="s">
        <v>204</v>
      </c>
      <c r="H12" s="217">
        <v>1100</v>
      </c>
    </row>
    <row r="13" spans="1:8" ht="12.75">
      <c r="A13" s="206">
        <v>12</v>
      </c>
      <c r="B13" s="220"/>
      <c r="C13" s="221" t="s">
        <v>205</v>
      </c>
      <c r="D13" s="221"/>
      <c r="E13" s="221"/>
      <c r="F13" s="221"/>
      <c r="G13" s="227"/>
      <c r="H13" s="224">
        <v>266646</v>
      </c>
    </row>
    <row r="14" spans="1:8" ht="12.75">
      <c r="A14" s="206">
        <v>13</v>
      </c>
      <c r="B14" s="218">
        <v>1700</v>
      </c>
      <c r="C14" s="219">
        <v>6399</v>
      </c>
      <c r="D14" s="219" t="s">
        <v>81</v>
      </c>
      <c r="E14" s="219">
        <v>5362</v>
      </c>
      <c r="F14" s="151" t="s">
        <v>206</v>
      </c>
      <c r="G14" s="226" t="s">
        <v>207</v>
      </c>
      <c r="H14" s="217">
        <v>350000</v>
      </c>
    </row>
    <row r="15" spans="1:8" ht="12.75">
      <c r="A15" s="206">
        <v>14</v>
      </c>
      <c r="B15" s="220"/>
      <c r="C15" s="221" t="s">
        <v>208</v>
      </c>
      <c r="D15" s="221"/>
      <c r="E15" s="221"/>
      <c r="F15" s="228"/>
      <c r="G15" s="229"/>
      <c r="H15" s="224">
        <v>350000</v>
      </c>
    </row>
    <row r="16" spans="1:8" ht="12.75">
      <c r="A16" s="206">
        <v>15</v>
      </c>
      <c r="B16" s="218">
        <v>1700</v>
      </c>
      <c r="C16" s="219">
        <v>6409</v>
      </c>
      <c r="D16" s="219" t="s">
        <v>209</v>
      </c>
      <c r="E16" s="219">
        <v>5321</v>
      </c>
      <c r="F16" s="162" t="s">
        <v>210</v>
      </c>
      <c r="G16" s="226"/>
      <c r="H16" s="217">
        <v>982595</v>
      </c>
    </row>
    <row r="17" spans="1:8" ht="12.75">
      <c r="A17" s="206">
        <v>16</v>
      </c>
      <c r="B17" s="218">
        <v>1700</v>
      </c>
      <c r="C17" s="219">
        <v>6409</v>
      </c>
      <c r="D17" s="219" t="s">
        <v>209</v>
      </c>
      <c r="E17" s="219">
        <v>5901</v>
      </c>
      <c r="F17" s="219" t="s">
        <v>211</v>
      </c>
      <c r="G17" s="226" t="s">
        <v>212</v>
      </c>
      <c r="H17" s="217">
        <v>5950</v>
      </c>
    </row>
    <row r="18" spans="1:8" ht="12.75">
      <c r="A18" s="206">
        <v>17</v>
      </c>
      <c r="B18" s="218">
        <v>1700</v>
      </c>
      <c r="C18" s="219">
        <v>6409</v>
      </c>
      <c r="D18" s="219" t="s">
        <v>209</v>
      </c>
      <c r="E18" s="219">
        <v>5909</v>
      </c>
      <c r="F18" s="171" t="s">
        <v>213</v>
      </c>
      <c r="G18" s="226"/>
      <c r="H18" s="217">
        <v>10000</v>
      </c>
    </row>
    <row r="19" spans="1:8" ht="12.75">
      <c r="A19" s="206">
        <v>18</v>
      </c>
      <c r="B19" s="220"/>
      <c r="C19" s="221" t="s">
        <v>214</v>
      </c>
      <c r="D19" s="221"/>
      <c r="E19" s="221"/>
      <c r="F19" s="228"/>
      <c r="G19" s="227"/>
      <c r="H19" s="224">
        <v>998545</v>
      </c>
    </row>
    <row r="20" spans="1:8" ht="13.5" thickBot="1">
      <c r="A20" s="206">
        <v>19</v>
      </c>
      <c r="B20" s="198" t="s">
        <v>83</v>
      </c>
      <c r="C20" s="230"/>
      <c r="D20" s="230"/>
      <c r="E20" s="230"/>
      <c r="F20" s="230"/>
      <c r="G20" s="231"/>
      <c r="H20" s="232">
        <v>1625496</v>
      </c>
    </row>
    <row r="21" spans="1:8" ht="12.75">
      <c r="A21" s="206">
        <v>20</v>
      </c>
      <c r="B21" s="233"/>
      <c r="C21" s="234"/>
      <c r="D21" s="234"/>
      <c r="E21" s="234"/>
      <c r="F21" s="235"/>
      <c r="G21" s="236"/>
      <c r="H21" s="237"/>
    </row>
    <row r="22" spans="1:8" ht="15.75">
      <c r="A22" s="206">
        <v>21</v>
      </c>
      <c r="B22" s="238" t="s">
        <v>24</v>
      </c>
      <c r="C22" s="239"/>
      <c r="D22" s="239"/>
      <c r="E22" s="239"/>
      <c r="F22" s="239"/>
      <c r="G22" s="240"/>
      <c r="H22" s="241"/>
    </row>
    <row r="23" spans="1:8" ht="12.75">
      <c r="A23" s="206">
        <v>22</v>
      </c>
      <c r="B23" s="242">
        <v>1900</v>
      </c>
      <c r="C23" s="151">
        <v>2143</v>
      </c>
      <c r="D23" s="243" t="s">
        <v>84</v>
      </c>
      <c r="E23" s="151">
        <v>5169</v>
      </c>
      <c r="F23" s="244" t="s">
        <v>198</v>
      </c>
      <c r="G23" s="240"/>
      <c r="H23" s="217">
        <v>4200</v>
      </c>
    </row>
    <row r="24" spans="1:8" ht="12.75">
      <c r="A24" s="206">
        <v>23</v>
      </c>
      <c r="B24" s="242">
        <v>1900</v>
      </c>
      <c r="C24" s="151">
        <v>2143</v>
      </c>
      <c r="D24" s="243" t="s">
        <v>84</v>
      </c>
      <c r="E24" s="151">
        <v>5175</v>
      </c>
      <c r="F24" s="244" t="s">
        <v>215</v>
      </c>
      <c r="G24" s="240"/>
      <c r="H24" s="217">
        <v>20</v>
      </c>
    </row>
    <row r="25" spans="1:8" ht="12.75">
      <c r="A25" s="206">
        <v>24</v>
      </c>
      <c r="B25" s="242">
        <v>1900</v>
      </c>
      <c r="C25" s="151">
        <v>2143</v>
      </c>
      <c r="D25" s="243" t="s">
        <v>84</v>
      </c>
      <c r="E25" s="151">
        <v>5229</v>
      </c>
      <c r="F25" s="244" t="s">
        <v>216</v>
      </c>
      <c r="G25" s="240"/>
      <c r="H25" s="217">
        <v>2000</v>
      </c>
    </row>
    <row r="26" spans="1:8" ht="12.75">
      <c r="A26" s="206">
        <v>25</v>
      </c>
      <c r="B26" s="242">
        <v>1900</v>
      </c>
      <c r="C26" s="151">
        <v>2143</v>
      </c>
      <c r="D26" s="243" t="s">
        <v>84</v>
      </c>
      <c r="E26" s="151">
        <v>5331</v>
      </c>
      <c r="F26" s="244" t="s">
        <v>217</v>
      </c>
      <c r="G26" s="245" t="s">
        <v>218</v>
      </c>
      <c r="H26" s="217">
        <v>32001</v>
      </c>
    </row>
    <row r="27" spans="1:8" s="247" customFormat="1" ht="12.75">
      <c r="A27" s="206">
        <v>26</v>
      </c>
      <c r="B27" s="149"/>
      <c r="C27" s="222" t="s">
        <v>219</v>
      </c>
      <c r="D27" s="222"/>
      <c r="E27" s="222"/>
      <c r="F27" s="222"/>
      <c r="G27" s="240"/>
      <c r="H27" s="246">
        <v>38221</v>
      </c>
    </row>
    <row r="28" spans="1:8" ht="12.75">
      <c r="A28" s="206">
        <v>27</v>
      </c>
      <c r="B28" s="248">
        <v>1900</v>
      </c>
      <c r="C28" s="164">
        <v>3349</v>
      </c>
      <c r="D28" s="164" t="s">
        <v>85</v>
      </c>
      <c r="E28" s="249">
        <v>5139</v>
      </c>
      <c r="F28" s="151" t="s">
        <v>220</v>
      </c>
      <c r="G28" s="240"/>
      <c r="H28" s="217">
        <v>3936</v>
      </c>
    </row>
    <row r="29" spans="1:8" ht="12.75">
      <c r="A29" s="206">
        <v>28</v>
      </c>
      <c r="B29" s="248">
        <v>1900</v>
      </c>
      <c r="C29" s="164">
        <v>3349</v>
      </c>
      <c r="D29" s="164" t="s">
        <v>85</v>
      </c>
      <c r="E29" s="219">
        <v>5169</v>
      </c>
      <c r="F29" s="219" t="s">
        <v>198</v>
      </c>
      <c r="G29" s="240"/>
      <c r="H29" s="217">
        <v>12450</v>
      </c>
    </row>
    <row r="30" spans="1:8" ht="12.75">
      <c r="A30" s="206">
        <v>29</v>
      </c>
      <c r="B30" s="248">
        <v>1900</v>
      </c>
      <c r="C30" s="164">
        <v>3349</v>
      </c>
      <c r="D30" s="164" t="s">
        <v>85</v>
      </c>
      <c r="E30" s="219">
        <v>5194</v>
      </c>
      <c r="F30" s="219" t="s">
        <v>221</v>
      </c>
      <c r="G30" s="240"/>
      <c r="H30" s="217">
        <v>215</v>
      </c>
    </row>
    <row r="31" spans="1:8" ht="12.75">
      <c r="A31" s="206">
        <v>30</v>
      </c>
      <c r="B31" s="149"/>
      <c r="C31" s="222" t="s">
        <v>222</v>
      </c>
      <c r="D31" s="222"/>
      <c r="E31" s="222"/>
      <c r="F31" s="222"/>
      <c r="G31" s="240"/>
      <c r="H31" s="246">
        <v>16601</v>
      </c>
    </row>
    <row r="32" spans="1:8" ht="12.75">
      <c r="A32" s="206">
        <v>31</v>
      </c>
      <c r="B32" s="242">
        <v>1900</v>
      </c>
      <c r="C32" s="151">
        <v>3636</v>
      </c>
      <c r="D32" s="162" t="s">
        <v>86</v>
      </c>
      <c r="E32" s="151">
        <v>5137</v>
      </c>
      <c r="F32" s="151" t="s">
        <v>223</v>
      </c>
      <c r="G32" s="240"/>
      <c r="H32" s="217">
        <v>85</v>
      </c>
    </row>
    <row r="33" spans="1:8" ht="12.75">
      <c r="A33" s="206">
        <v>32</v>
      </c>
      <c r="B33" s="242">
        <v>1900</v>
      </c>
      <c r="C33" s="151">
        <v>3636</v>
      </c>
      <c r="D33" s="162" t="s">
        <v>86</v>
      </c>
      <c r="E33" s="151">
        <v>5139</v>
      </c>
      <c r="F33" s="151" t="s">
        <v>220</v>
      </c>
      <c r="G33" s="240"/>
      <c r="H33" s="217">
        <v>775</v>
      </c>
    </row>
    <row r="34" spans="1:8" ht="12.75">
      <c r="A34" s="206">
        <v>33</v>
      </c>
      <c r="B34" s="242">
        <v>1900</v>
      </c>
      <c r="C34" s="151">
        <v>3636</v>
      </c>
      <c r="D34" s="162" t="s">
        <v>86</v>
      </c>
      <c r="E34" s="249">
        <v>5151</v>
      </c>
      <c r="F34" s="250" t="s">
        <v>224</v>
      </c>
      <c r="G34" s="240"/>
      <c r="H34" s="217">
        <v>2</v>
      </c>
    </row>
    <row r="35" spans="1:8" ht="12.75">
      <c r="A35" s="206">
        <v>34</v>
      </c>
      <c r="B35" s="242">
        <v>1900</v>
      </c>
      <c r="C35" s="151">
        <v>3636</v>
      </c>
      <c r="D35" s="162" t="s">
        <v>86</v>
      </c>
      <c r="E35" s="249">
        <v>5152</v>
      </c>
      <c r="F35" s="249" t="s">
        <v>225</v>
      </c>
      <c r="G35" s="240"/>
      <c r="H35" s="217">
        <v>9</v>
      </c>
    </row>
    <row r="36" spans="1:8" ht="12.75">
      <c r="A36" s="206">
        <v>35</v>
      </c>
      <c r="B36" s="242">
        <v>1900</v>
      </c>
      <c r="C36" s="151">
        <v>3636</v>
      </c>
      <c r="D36" s="162" t="s">
        <v>86</v>
      </c>
      <c r="E36" s="249">
        <v>5154</v>
      </c>
      <c r="F36" s="251" t="s">
        <v>226</v>
      </c>
      <c r="G36" s="240"/>
      <c r="H36" s="217">
        <v>17</v>
      </c>
    </row>
    <row r="37" spans="1:8" ht="12.75">
      <c r="A37" s="206">
        <v>36</v>
      </c>
      <c r="B37" s="242">
        <v>1900</v>
      </c>
      <c r="C37" s="151">
        <v>3636</v>
      </c>
      <c r="D37" s="162" t="s">
        <v>86</v>
      </c>
      <c r="E37" s="151">
        <v>5163</v>
      </c>
      <c r="F37" s="151" t="s">
        <v>203</v>
      </c>
      <c r="G37" s="240"/>
      <c r="H37" s="217">
        <v>25</v>
      </c>
    </row>
    <row r="38" spans="1:8" ht="12.75">
      <c r="A38" s="206">
        <v>37</v>
      </c>
      <c r="B38" s="242">
        <v>1900</v>
      </c>
      <c r="C38" s="151">
        <v>3636</v>
      </c>
      <c r="D38" s="162" t="s">
        <v>86</v>
      </c>
      <c r="E38" s="151">
        <v>5164</v>
      </c>
      <c r="F38" s="151" t="s">
        <v>227</v>
      </c>
      <c r="G38" s="240"/>
      <c r="H38" s="217">
        <v>52</v>
      </c>
    </row>
    <row r="39" spans="1:8" ht="12.75">
      <c r="A39" s="206">
        <v>38</v>
      </c>
      <c r="B39" s="242">
        <v>1900</v>
      </c>
      <c r="C39" s="151">
        <v>3636</v>
      </c>
      <c r="D39" s="162" t="s">
        <v>86</v>
      </c>
      <c r="E39" s="151">
        <v>5166</v>
      </c>
      <c r="F39" s="151" t="s">
        <v>194</v>
      </c>
      <c r="G39" s="240"/>
      <c r="H39" s="217">
        <v>2700</v>
      </c>
    </row>
    <row r="40" spans="1:8" ht="12.75">
      <c r="A40" s="206">
        <v>39</v>
      </c>
      <c r="B40" s="242">
        <v>1900</v>
      </c>
      <c r="C40" s="151">
        <v>3636</v>
      </c>
      <c r="D40" s="162" t="s">
        <v>86</v>
      </c>
      <c r="E40" s="151">
        <v>5169</v>
      </c>
      <c r="F40" s="151" t="s">
        <v>198</v>
      </c>
      <c r="G40" s="240"/>
      <c r="H40" s="217">
        <v>5480</v>
      </c>
    </row>
    <row r="41" spans="1:8" ht="12.75">
      <c r="A41" s="206">
        <v>40</v>
      </c>
      <c r="B41" s="242">
        <v>1900</v>
      </c>
      <c r="C41" s="151">
        <v>3636</v>
      </c>
      <c r="D41" s="162" t="s">
        <v>86</v>
      </c>
      <c r="E41" s="151">
        <v>5175</v>
      </c>
      <c r="F41" s="151" t="s">
        <v>215</v>
      </c>
      <c r="G41" s="240"/>
      <c r="H41" s="217">
        <v>140</v>
      </c>
    </row>
    <row r="42" spans="1:8" ht="12.75">
      <c r="A42" s="206">
        <v>41</v>
      </c>
      <c r="B42" s="242">
        <v>1900</v>
      </c>
      <c r="C42" s="151">
        <v>3636</v>
      </c>
      <c r="D42" s="162" t="s">
        <v>86</v>
      </c>
      <c r="E42" s="151">
        <v>5192</v>
      </c>
      <c r="F42" s="151" t="s">
        <v>228</v>
      </c>
      <c r="G42" s="240"/>
      <c r="H42" s="217">
        <v>25</v>
      </c>
    </row>
    <row r="43" spans="1:8" ht="12.75">
      <c r="A43" s="206">
        <v>42</v>
      </c>
      <c r="B43" s="242">
        <v>1900</v>
      </c>
      <c r="C43" s="151">
        <v>3636</v>
      </c>
      <c r="D43" s="162" t="s">
        <v>86</v>
      </c>
      <c r="E43" s="151">
        <v>5194</v>
      </c>
      <c r="F43" s="151" t="s">
        <v>221</v>
      </c>
      <c r="G43" s="240"/>
      <c r="H43" s="217">
        <v>100</v>
      </c>
    </row>
    <row r="44" spans="1:8" ht="12.75">
      <c r="A44" s="206">
        <v>43</v>
      </c>
      <c r="B44" s="242">
        <v>1900</v>
      </c>
      <c r="C44" s="151">
        <v>3636</v>
      </c>
      <c r="D44" s="162" t="s">
        <v>86</v>
      </c>
      <c r="E44" s="151">
        <v>5229</v>
      </c>
      <c r="F44" s="244" t="s">
        <v>216</v>
      </c>
      <c r="G44" s="252" t="s">
        <v>229</v>
      </c>
      <c r="H44" s="217">
        <v>2000</v>
      </c>
    </row>
    <row r="45" spans="1:8" ht="12.75">
      <c r="A45" s="206">
        <v>44</v>
      </c>
      <c r="B45" s="149"/>
      <c r="C45" s="222" t="s">
        <v>230</v>
      </c>
      <c r="D45" s="222"/>
      <c r="E45" s="222"/>
      <c r="F45" s="222"/>
      <c r="G45" s="240"/>
      <c r="H45" s="253">
        <v>11410</v>
      </c>
    </row>
    <row r="46" spans="1:8" ht="12.75">
      <c r="A46" s="206">
        <v>45</v>
      </c>
      <c r="B46" s="248">
        <v>1900</v>
      </c>
      <c r="C46" s="164">
        <v>3809</v>
      </c>
      <c r="D46" s="164" t="s">
        <v>87</v>
      </c>
      <c r="E46" s="164">
        <v>5222</v>
      </c>
      <c r="F46" s="244" t="s">
        <v>231</v>
      </c>
      <c r="G46" s="245" t="s">
        <v>232</v>
      </c>
      <c r="H46" s="217">
        <v>1500</v>
      </c>
    </row>
    <row r="47" spans="1:8" ht="12.75">
      <c r="A47" s="206">
        <v>46</v>
      </c>
      <c r="B47" s="248">
        <v>1900</v>
      </c>
      <c r="C47" s="164">
        <v>3809</v>
      </c>
      <c r="D47" s="164" t="s">
        <v>87</v>
      </c>
      <c r="E47" s="164">
        <v>5229</v>
      </c>
      <c r="F47" s="244" t="s">
        <v>216</v>
      </c>
      <c r="G47" s="245" t="s">
        <v>233</v>
      </c>
      <c r="H47" s="217">
        <v>8000</v>
      </c>
    </row>
    <row r="48" spans="1:8" ht="12.75">
      <c r="A48" s="206">
        <v>47</v>
      </c>
      <c r="B48" s="149"/>
      <c r="C48" s="222" t="s">
        <v>234</v>
      </c>
      <c r="D48" s="222"/>
      <c r="E48" s="222"/>
      <c r="F48" s="222"/>
      <c r="G48" s="240"/>
      <c r="H48" s="253">
        <v>9500</v>
      </c>
    </row>
    <row r="49" spans="1:8" ht="12.75">
      <c r="A49" s="206">
        <v>48</v>
      </c>
      <c r="B49" s="248">
        <v>1900</v>
      </c>
      <c r="C49" s="164">
        <v>6171</v>
      </c>
      <c r="D49" s="164" t="s">
        <v>79</v>
      </c>
      <c r="E49" s="164">
        <v>5166</v>
      </c>
      <c r="F49" s="151" t="s">
        <v>194</v>
      </c>
      <c r="G49" s="254" t="s">
        <v>235</v>
      </c>
      <c r="H49" s="217">
        <v>700</v>
      </c>
    </row>
    <row r="50" spans="1:8" ht="12.75">
      <c r="A50" s="206">
        <v>49</v>
      </c>
      <c r="B50" s="255"/>
      <c r="C50" s="222" t="s">
        <v>199</v>
      </c>
      <c r="D50" s="256"/>
      <c r="E50" s="256"/>
      <c r="F50" s="177"/>
      <c r="G50" s="254"/>
      <c r="H50" s="246">
        <v>700</v>
      </c>
    </row>
    <row r="51" spans="1:8" ht="13.5" thickBot="1">
      <c r="A51" s="206">
        <v>50</v>
      </c>
      <c r="B51" s="198" t="s">
        <v>89</v>
      </c>
      <c r="C51" s="230"/>
      <c r="D51" s="230"/>
      <c r="E51" s="230"/>
      <c r="F51" s="230"/>
      <c r="G51" s="231"/>
      <c r="H51" s="232">
        <v>76432</v>
      </c>
    </row>
    <row r="52" spans="1:8" ht="12.75">
      <c r="A52" s="206">
        <v>51</v>
      </c>
      <c r="B52" s="211"/>
      <c r="C52" s="212"/>
      <c r="D52" s="212"/>
      <c r="E52" s="212"/>
      <c r="F52" s="212"/>
      <c r="G52" s="213"/>
      <c r="H52" s="257"/>
    </row>
    <row r="53" spans="1:8" s="262" customFormat="1" ht="15.75">
      <c r="A53" s="206">
        <v>52</v>
      </c>
      <c r="B53" s="258" t="s">
        <v>12</v>
      </c>
      <c r="C53" s="259"/>
      <c r="D53" s="259"/>
      <c r="E53" s="259"/>
      <c r="F53" s="259"/>
      <c r="G53" s="260"/>
      <c r="H53" s="261"/>
    </row>
    <row r="54" spans="1:8" ht="12.75">
      <c r="A54" s="206">
        <v>53</v>
      </c>
      <c r="B54" s="242">
        <v>3200</v>
      </c>
      <c r="C54" s="151">
        <v>2143</v>
      </c>
      <c r="D54" s="151" t="s">
        <v>84</v>
      </c>
      <c r="E54" s="151">
        <v>5011</v>
      </c>
      <c r="F54" s="151" t="s">
        <v>236</v>
      </c>
      <c r="G54" s="216" t="s">
        <v>235</v>
      </c>
      <c r="H54" s="217">
        <v>150</v>
      </c>
    </row>
    <row r="55" spans="1:8" ht="12.75">
      <c r="A55" s="206">
        <v>54</v>
      </c>
      <c r="B55" s="242">
        <v>3200</v>
      </c>
      <c r="C55" s="151">
        <v>2143</v>
      </c>
      <c r="D55" s="151" t="s">
        <v>84</v>
      </c>
      <c r="E55" s="151">
        <v>5031</v>
      </c>
      <c r="F55" s="151" t="s">
        <v>237</v>
      </c>
      <c r="G55" s="216" t="s">
        <v>235</v>
      </c>
      <c r="H55" s="217">
        <v>38</v>
      </c>
    </row>
    <row r="56" spans="1:8" ht="12.75">
      <c r="A56" s="206">
        <v>55</v>
      </c>
      <c r="B56" s="242">
        <v>3200</v>
      </c>
      <c r="C56" s="151">
        <v>2143</v>
      </c>
      <c r="D56" s="151" t="s">
        <v>84</v>
      </c>
      <c r="E56" s="151">
        <v>5032</v>
      </c>
      <c r="F56" s="151" t="s">
        <v>238</v>
      </c>
      <c r="G56" s="216" t="s">
        <v>235</v>
      </c>
      <c r="H56" s="217">
        <v>12</v>
      </c>
    </row>
    <row r="57" spans="1:8" ht="12.75">
      <c r="A57" s="206">
        <v>56</v>
      </c>
      <c r="B57" s="242">
        <v>3200</v>
      </c>
      <c r="C57" s="151">
        <v>2143</v>
      </c>
      <c r="D57" s="151" t="s">
        <v>84</v>
      </c>
      <c r="E57" s="151">
        <v>5139</v>
      </c>
      <c r="F57" s="151" t="s">
        <v>220</v>
      </c>
      <c r="G57" s="216" t="s">
        <v>235</v>
      </c>
      <c r="H57" s="217">
        <v>230</v>
      </c>
    </row>
    <row r="58" spans="1:8" ht="12.75">
      <c r="A58" s="206">
        <v>57</v>
      </c>
      <c r="B58" s="242">
        <v>3200</v>
      </c>
      <c r="C58" s="151">
        <v>2143</v>
      </c>
      <c r="D58" s="151" t="s">
        <v>84</v>
      </c>
      <c r="E58" s="151">
        <v>5169</v>
      </c>
      <c r="F58" s="151" t="s">
        <v>198</v>
      </c>
      <c r="G58" s="216" t="s">
        <v>235</v>
      </c>
      <c r="H58" s="217">
        <v>220</v>
      </c>
    </row>
    <row r="59" spans="1:8" ht="12.75">
      <c r="A59" s="206">
        <v>58</v>
      </c>
      <c r="B59" s="242">
        <v>3200</v>
      </c>
      <c r="C59" s="151">
        <v>2143</v>
      </c>
      <c r="D59" s="151" t="s">
        <v>84</v>
      </c>
      <c r="E59" s="151">
        <v>5173</v>
      </c>
      <c r="F59" s="244" t="s">
        <v>239</v>
      </c>
      <c r="G59" s="216" t="s">
        <v>235</v>
      </c>
      <c r="H59" s="217">
        <v>45</v>
      </c>
    </row>
    <row r="60" spans="1:8" ht="12.75">
      <c r="A60" s="206">
        <v>59</v>
      </c>
      <c r="B60" s="242">
        <v>3200</v>
      </c>
      <c r="C60" s="151">
        <v>2143</v>
      </c>
      <c r="D60" s="151" t="s">
        <v>84</v>
      </c>
      <c r="E60" s="151">
        <v>5175</v>
      </c>
      <c r="F60" s="244" t="s">
        <v>215</v>
      </c>
      <c r="G60" s="216" t="s">
        <v>235</v>
      </c>
      <c r="H60" s="217">
        <v>10</v>
      </c>
    </row>
    <row r="61" spans="1:8" s="262" customFormat="1" ht="12.75">
      <c r="A61" s="206">
        <v>60</v>
      </c>
      <c r="B61" s="263"/>
      <c r="C61" s="264" t="s">
        <v>219</v>
      </c>
      <c r="D61" s="264"/>
      <c r="E61" s="264"/>
      <c r="F61" s="264"/>
      <c r="G61" s="265"/>
      <c r="H61" s="266">
        <v>705</v>
      </c>
    </row>
    <row r="62" spans="1:8" ht="12.75">
      <c r="A62" s="206">
        <v>61</v>
      </c>
      <c r="B62" s="242">
        <v>3200</v>
      </c>
      <c r="C62" s="151">
        <v>2271</v>
      </c>
      <c r="D62" s="151" t="s">
        <v>90</v>
      </c>
      <c r="E62" s="151">
        <v>5011</v>
      </c>
      <c r="F62" s="151" t="s">
        <v>236</v>
      </c>
      <c r="G62" s="216" t="s">
        <v>235</v>
      </c>
      <c r="H62" s="217">
        <v>500</v>
      </c>
    </row>
    <row r="63" spans="1:8" ht="12.75">
      <c r="A63" s="206">
        <v>62</v>
      </c>
      <c r="B63" s="242">
        <v>3200</v>
      </c>
      <c r="C63" s="151">
        <v>2271</v>
      </c>
      <c r="D63" s="151" t="s">
        <v>90</v>
      </c>
      <c r="E63" s="151">
        <v>5021</v>
      </c>
      <c r="F63" s="151" t="s">
        <v>240</v>
      </c>
      <c r="G63" s="216" t="s">
        <v>235</v>
      </c>
      <c r="H63" s="217">
        <v>50</v>
      </c>
    </row>
    <row r="64" spans="1:8" ht="12.75">
      <c r="A64" s="206">
        <v>63</v>
      </c>
      <c r="B64" s="242">
        <v>3200</v>
      </c>
      <c r="C64" s="151">
        <v>2271</v>
      </c>
      <c r="D64" s="151" t="s">
        <v>90</v>
      </c>
      <c r="E64" s="151">
        <v>5031</v>
      </c>
      <c r="F64" s="151" t="s">
        <v>237</v>
      </c>
      <c r="G64" s="216" t="s">
        <v>235</v>
      </c>
      <c r="H64" s="217">
        <v>125</v>
      </c>
    </row>
    <row r="65" spans="1:8" ht="12.75">
      <c r="A65" s="206">
        <v>64</v>
      </c>
      <c r="B65" s="242">
        <v>3200</v>
      </c>
      <c r="C65" s="151">
        <v>2271</v>
      </c>
      <c r="D65" s="151" t="s">
        <v>90</v>
      </c>
      <c r="E65" s="151">
        <v>5032</v>
      </c>
      <c r="F65" s="151" t="s">
        <v>238</v>
      </c>
      <c r="G65" s="216" t="s">
        <v>235</v>
      </c>
      <c r="H65" s="217">
        <v>45</v>
      </c>
    </row>
    <row r="66" spans="1:8" ht="12.75">
      <c r="A66" s="206">
        <v>65</v>
      </c>
      <c r="B66" s="242">
        <v>3200</v>
      </c>
      <c r="C66" s="151">
        <v>2271</v>
      </c>
      <c r="D66" s="151" t="s">
        <v>90</v>
      </c>
      <c r="E66" s="151">
        <v>5169</v>
      </c>
      <c r="F66" s="151" t="s">
        <v>198</v>
      </c>
      <c r="G66" s="216" t="s">
        <v>235</v>
      </c>
      <c r="H66" s="217">
        <v>60</v>
      </c>
    </row>
    <row r="67" spans="1:8" ht="12.75">
      <c r="A67" s="206">
        <v>66</v>
      </c>
      <c r="B67" s="242">
        <v>3200</v>
      </c>
      <c r="C67" s="151">
        <v>2271</v>
      </c>
      <c r="D67" s="151" t="s">
        <v>90</v>
      </c>
      <c r="E67" s="151">
        <v>5173</v>
      </c>
      <c r="F67" s="244" t="s">
        <v>239</v>
      </c>
      <c r="G67" s="216" t="s">
        <v>235</v>
      </c>
      <c r="H67" s="217">
        <v>441</v>
      </c>
    </row>
    <row r="68" spans="1:8" ht="12.75">
      <c r="A68" s="206">
        <v>67</v>
      </c>
      <c r="B68" s="263"/>
      <c r="C68" s="264" t="s">
        <v>241</v>
      </c>
      <c r="D68" s="264"/>
      <c r="E68" s="264"/>
      <c r="F68" s="264"/>
      <c r="G68" s="265"/>
      <c r="H68" s="266">
        <v>1221</v>
      </c>
    </row>
    <row r="69" spans="1:8" ht="12.75">
      <c r="A69" s="206">
        <v>68</v>
      </c>
      <c r="B69" s="242">
        <v>3200</v>
      </c>
      <c r="C69" s="151">
        <v>3349</v>
      </c>
      <c r="D69" s="151" t="s">
        <v>85</v>
      </c>
      <c r="E69" s="151">
        <v>5139</v>
      </c>
      <c r="F69" s="151" t="s">
        <v>220</v>
      </c>
      <c r="G69" s="216"/>
      <c r="H69" s="217">
        <v>700</v>
      </c>
    </row>
    <row r="70" spans="1:8" ht="12.75">
      <c r="A70" s="206">
        <v>69</v>
      </c>
      <c r="B70" s="242">
        <v>3200</v>
      </c>
      <c r="C70" s="151">
        <v>3349</v>
      </c>
      <c r="D70" s="151" t="s">
        <v>85</v>
      </c>
      <c r="E70" s="151">
        <v>5169</v>
      </c>
      <c r="F70" s="151" t="s">
        <v>198</v>
      </c>
      <c r="G70" s="216"/>
      <c r="H70" s="217">
        <v>1086</v>
      </c>
    </row>
    <row r="71" spans="1:8" ht="12.75">
      <c r="A71" s="206">
        <v>70</v>
      </c>
      <c r="B71" s="242">
        <v>3200</v>
      </c>
      <c r="C71" s="151">
        <v>3349</v>
      </c>
      <c r="D71" s="151" t="s">
        <v>85</v>
      </c>
      <c r="E71" s="151">
        <v>5194</v>
      </c>
      <c r="F71" s="151" t="s">
        <v>221</v>
      </c>
      <c r="G71" s="216"/>
      <c r="H71" s="217">
        <v>1382</v>
      </c>
    </row>
    <row r="72" spans="1:8" ht="12.75">
      <c r="A72" s="206">
        <v>71</v>
      </c>
      <c r="B72" s="263"/>
      <c r="C72" s="264" t="s">
        <v>222</v>
      </c>
      <c r="D72" s="264"/>
      <c r="E72" s="264"/>
      <c r="F72" s="264"/>
      <c r="G72" s="265"/>
      <c r="H72" s="266">
        <v>3168</v>
      </c>
    </row>
    <row r="73" spans="1:8" ht="12.75">
      <c r="A73" s="206">
        <v>72</v>
      </c>
      <c r="B73" s="242">
        <v>3200</v>
      </c>
      <c r="C73" s="151">
        <v>3429</v>
      </c>
      <c r="D73" s="151" t="s">
        <v>91</v>
      </c>
      <c r="E73" s="151">
        <v>5021</v>
      </c>
      <c r="F73" s="151" t="s">
        <v>240</v>
      </c>
      <c r="G73" s="216" t="s">
        <v>242</v>
      </c>
      <c r="H73" s="217">
        <v>47</v>
      </c>
    </row>
    <row r="74" spans="1:8" ht="12.75">
      <c r="A74" s="206">
        <v>73</v>
      </c>
      <c r="B74" s="242">
        <v>3200</v>
      </c>
      <c r="C74" s="151">
        <v>3429</v>
      </c>
      <c r="D74" s="151" t="s">
        <v>91</v>
      </c>
      <c r="E74" s="151">
        <v>5031</v>
      </c>
      <c r="F74" s="151" t="s">
        <v>237</v>
      </c>
      <c r="G74" s="216" t="s">
        <v>242</v>
      </c>
      <c r="H74" s="217">
        <v>12</v>
      </c>
    </row>
    <row r="75" spans="1:8" ht="12.75">
      <c r="A75" s="206">
        <v>74</v>
      </c>
      <c r="B75" s="242">
        <v>3200</v>
      </c>
      <c r="C75" s="151">
        <v>3429</v>
      </c>
      <c r="D75" s="151" t="s">
        <v>91</v>
      </c>
      <c r="E75" s="151">
        <v>5032</v>
      </c>
      <c r="F75" s="151" t="s">
        <v>238</v>
      </c>
      <c r="G75" s="216" t="s">
        <v>242</v>
      </c>
      <c r="H75" s="217">
        <v>5</v>
      </c>
    </row>
    <row r="76" spans="1:8" ht="12.75">
      <c r="A76" s="206">
        <v>75</v>
      </c>
      <c r="B76" s="263"/>
      <c r="C76" s="264" t="s">
        <v>243</v>
      </c>
      <c r="D76" s="264"/>
      <c r="E76" s="264"/>
      <c r="F76" s="264"/>
      <c r="G76" s="265"/>
      <c r="H76" s="266">
        <v>64</v>
      </c>
    </row>
    <row r="77" spans="1:8" ht="12.75">
      <c r="A77" s="206">
        <v>76</v>
      </c>
      <c r="B77" s="242">
        <v>3200</v>
      </c>
      <c r="C77" s="151">
        <v>3635</v>
      </c>
      <c r="D77" s="162" t="s">
        <v>92</v>
      </c>
      <c r="E77" s="151">
        <v>5011</v>
      </c>
      <c r="F77" s="151" t="s">
        <v>236</v>
      </c>
      <c r="G77" s="216" t="s">
        <v>235</v>
      </c>
      <c r="H77" s="217">
        <v>400</v>
      </c>
    </row>
    <row r="78" spans="1:8" ht="12.75">
      <c r="A78" s="206">
        <v>77</v>
      </c>
      <c r="B78" s="242">
        <v>3200</v>
      </c>
      <c r="C78" s="151">
        <v>3635</v>
      </c>
      <c r="D78" s="162" t="s">
        <v>92</v>
      </c>
      <c r="E78" s="151">
        <v>5031</v>
      </c>
      <c r="F78" s="151" t="s">
        <v>237</v>
      </c>
      <c r="G78" s="216" t="s">
        <v>235</v>
      </c>
      <c r="H78" s="217">
        <v>100</v>
      </c>
    </row>
    <row r="79" spans="1:8" ht="12.75">
      <c r="A79" s="206">
        <v>78</v>
      </c>
      <c r="B79" s="242">
        <v>3200</v>
      </c>
      <c r="C79" s="151">
        <v>3635</v>
      </c>
      <c r="D79" s="162" t="s">
        <v>92</v>
      </c>
      <c r="E79" s="151">
        <v>5032</v>
      </c>
      <c r="F79" s="151" t="s">
        <v>238</v>
      </c>
      <c r="G79" s="216" t="s">
        <v>235</v>
      </c>
      <c r="H79" s="217">
        <v>36</v>
      </c>
    </row>
    <row r="80" spans="1:8" ht="12.75">
      <c r="A80" s="206">
        <v>79</v>
      </c>
      <c r="B80" s="242">
        <v>3200</v>
      </c>
      <c r="C80" s="151">
        <v>3635</v>
      </c>
      <c r="D80" s="162" t="s">
        <v>92</v>
      </c>
      <c r="E80" s="151">
        <v>5173</v>
      </c>
      <c r="F80" s="244" t="s">
        <v>239</v>
      </c>
      <c r="G80" s="216" t="s">
        <v>235</v>
      </c>
      <c r="H80" s="217">
        <v>120</v>
      </c>
    </row>
    <row r="81" spans="1:8" ht="12.75">
      <c r="A81" s="206">
        <v>80</v>
      </c>
      <c r="B81" s="263"/>
      <c r="C81" s="264" t="s">
        <v>244</v>
      </c>
      <c r="D81" s="264"/>
      <c r="E81" s="264"/>
      <c r="F81" s="264"/>
      <c r="G81" s="265"/>
      <c r="H81" s="266">
        <v>656</v>
      </c>
    </row>
    <row r="82" spans="1:8" ht="12.75">
      <c r="A82" s="206">
        <v>81</v>
      </c>
      <c r="B82" s="242">
        <v>3200</v>
      </c>
      <c r="C82" s="151">
        <v>3636</v>
      </c>
      <c r="D82" s="162" t="s">
        <v>86</v>
      </c>
      <c r="E82" s="151">
        <v>5011</v>
      </c>
      <c r="F82" s="151" t="s">
        <v>236</v>
      </c>
      <c r="G82" s="216" t="s">
        <v>235</v>
      </c>
      <c r="H82" s="217">
        <v>600</v>
      </c>
    </row>
    <row r="83" spans="1:8" ht="12.75">
      <c r="A83" s="206">
        <v>82</v>
      </c>
      <c r="B83" s="242">
        <v>3200</v>
      </c>
      <c r="C83" s="151">
        <v>3636</v>
      </c>
      <c r="D83" s="162" t="s">
        <v>86</v>
      </c>
      <c r="E83" s="151">
        <v>5031</v>
      </c>
      <c r="F83" s="151" t="s">
        <v>237</v>
      </c>
      <c r="G83" s="216" t="s">
        <v>235</v>
      </c>
      <c r="H83" s="217">
        <v>150</v>
      </c>
    </row>
    <row r="84" spans="1:8" ht="12.75">
      <c r="A84" s="206">
        <v>83</v>
      </c>
      <c r="B84" s="242">
        <v>3200</v>
      </c>
      <c r="C84" s="151">
        <v>3636</v>
      </c>
      <c r="D84" s="162" t="s">
        <v>86</v>
      </c>
      <c r="E84" s="151">
        <v>5032</v>
      </c>
      <c r="F84" s="151" t="s">
        <v>238</v>
      </c>
      <c r="G84" s="216" t="s">
        <v>235</v>
      </c>
      <c r="H84" s="217">
        <v>54</v>
      </c>
    </row>
    <row r="85" spans="1:8" s="262" customFormat="1" ht="12.75">
      <c r="A85" s="206">
        <v>84</v>
      </c>
      <c r="B85" s="242">
        <v>3200</v>
      </c>
      <c r="C85" s="151">
        <v>3636</v>
      </c>
      <c r="D85" s="162" t="s">
        <v>86</v>
      </c>
      <c r="E85" s="151">
        <v>5169</v>
      </c>
      <c r="F85" s="151" t="s">
        <v>198</v>
      </c>
      <c r="G85" s="216" t="s">
        <v>235</v>
      </c>
      <c r="H85" s="217">
        <v>50</v>
      </c>
    </row>
    <row r="86" spans="1:8" ht="12.75">
      <c r="A86" s="206">
        <v>85</v>
      </c>
      <c r="B86" s="242">
        <v>3200</v>
      </c>
      <c r="C86" s="151">
        <v>3636</v>
      </c>
      <c r="D86" s="162" t="s">
        <v>86</v>
      </c>
      <c r="E86" s="151">
        <v>5173</v>
      </c>
      <c r="F86" s="244" t="s">
        <v>239</v>
      </c>
      <c r="G86" s="216" t="s">
        <v>235</v>
      </c>
      <c r="H86" s="217">
        <v>450</v>
      </c>
    </row>
    <row r="87" spans="1:8" ht="12.75">
      <c r="A87" s="206">
        <v>86</v>
      </c>
      <c r="B87" s="242">
        <v>3200</v>
      </c>
      <c r="C87" s="151">
        <v>3636</v>
      </c>
      <c r="D87" s="162" t="s">
        <v>86</v>
      </c>
      <c r="E87" s="151">
        <v>5520</v>
      </c>
      <c r="F87" s="151" t="s">
        <v>245</v>
      </c>
      <c r="G87" s="216" t="s">
        <v>235</v>
      </c>
      <c r="H87" s="217">
        <v>3200</v>
      </c>
    </row>
    <row r="88" spans="1:8" ht="12.75">
      <c r="A88" s="206">
        <v>87</v>
      </c>
      <c r="B88" s="263"/>
      <c r="C88" s="264" t="s">
        <v>230</v>
      </c>
      <c r="D88" s="264"/>
      <c r="E88" s="264"/>
      <c r="F88" s="264"/>
      <c r="G88" s="265"/>
      <c r="H88" s="266">
        <v>4504</v>
      </c>
    </row>
    <row r="89" spans="1:8" s="262" customFormat="1" ht="12.75">
      <c r="A89" s="206">
        <v>88</v>
      </c>
      <c r="B89" s="242">
        <v>3200</v>
      </c>
      <c r="C89" s="151">
        <v>3727</v>
      </c>
      <c r="D89" s="151" t="s">
        <v>93</v>
      </c>
      <c r="E89" s="151">
        <v>5011</v>
      </c>
      <c r="F89" s="151" t="s">
        <v>236</v>
      </c>
      <c r="G89" s="216" t="s">
        <v>235</v>
      </c>
      <c r="H89" s="217">
        <v>270</v>
      </c>
    </row>
    <row r="90" spans="1:8" ht="12.75">
      <c r="A90" s="206">
        <v>89</v>
      </c>
      <c r="B90" s="242">
        <v>3200</v>
      </c>
      <c r="C90" s="151">
        <v>3727</v>
      </c>
      <c r="D90" s="151" t="s">
        <v>93</v>
      </c>
      <c r="E90" s="151">
        <v>5031</v>
      </c>
      <c r="F90" s="151" t="s">
        <v>237</v>
      </c>
      <c r="G90" s="216" t="s">
        <v>235</v>
      </c>
      <c r="H90" s="217">
        <v>65</v>
      </c>
    </row>
    <row r="91" spans="1:8" s="262" customFormat="1" ht="12.75">
      <c r="A91" s="206">
        <v>90</v>
      </c>
      <c r="B91" s="242">
        <v>3200</v>
      </c>
      <c r="C91" s="151">
        <v>3727</v>
      </c>
      <c r="D91" s="151" t="s">
        <v>93</v>
      </c>
      <c r="E91" s="151">
        <v>5032</v>
      </c>
      <c r="F91" s="151" t="s">
        <v>238</v>
      </c>
      <c r="G91" s="216" t="s">
        <v>235</v>
      </c>
      <c r="H91" s="217">
        <v>21</v>
      </c>
    </row>
    <row r="92" spans="1:8" ht="12.75">
      <c r="A92" s="206">
        <v>91</v>
      </c>
      <c r="B92" s="242">
        <v>3200</v>
      </c>
      <c r="C92" s="151">
        <v>3727</v>
      </c>
      <c r="D92" s="151" t="s">
        <v>93</v>
      </c>
      <c r="E92" s="151">
        <v>5169</v>
      </c>
      <c r="F92" s="151" t="s">
        <v>198</v>
      </c>
      <c r="G92" s="216" t="s">
        <v>235</v>
      </c>
      <c r="H92" s="217">
        <v>70</v>
      </c>
    </row>
    <row r="93" spans="1:8" ht="12.75">
      <c r="A93" s="206">
        <v>92</v>
      </c>
      <c r="B93" s="242">
        <v>3200</v>
      </c>
      <c r="C93" s="151">
        <v>3727</v>
      </c>
      <c r="D93" s="151" t="s">
        <v>93</v>
      </c>
      <c r="E93" s="151">
        <v>5173</v>
      </c>
      <c r="F93" s="244" t="s">
        <v>239</v>
      </c>
      <c r="G93" s="216" t="s">
        <v>235</v>
      </c>
      <c r="H93" s="217">
        <v>220</v>
      </c>
    </row>
    <row r="94" spans="1:8" ht="12.75">
      <c r="A94" s="206">
        <v>93</v>
      </c>
      <c r="B94" s="263"/>
      <c r="C94" s="264" t="s">
        <v>246</v>
      </c>
      <c r="D94" s="264"/>
      <c r="E94" s="264"/>
      <c r="F94" s="264"/>
      <c r="G94" s="265"/>
      <c r="H94" s="266">
        <v>646</v>
      </c>
    </row>
    <row r="95" spans="1:8" ht="12.75">
      <c r="A95" s="206">
        <v>94</v>
      </c>
      <c r="B95" s="267">
        <v>3200</v>
      </c>
      <c r="C95" s="268">
        <v>5511</v>
      </c>
      <c r="D95" s="268" t="s">
        <v>94</v>
      </c>
      <c r="E95" s="269">
        <v>5319</v>
      </c>
      <c r="F95" s="269" t="s">
        <v>247</v>
      </c>
      <c r="G95" s="270" t="s">
        <v>248</v>
      </c>
      <c r="H95" s="271">
        <v>3000</v>
      </c>
    </row>
    <row r="96" spans="1:8" ht="12.75">
      <c r="A96" s="206">
        <v>95</v>
      </c>
      <c r="B96" s="272"/>
      <c r="C96" s="273" t="s">
        <v>249</v>
      </c>
      <c r="D96" s="273"/>
      <c r="E96" s="274"/>
      <c r="F96" s="274"/>
      <c r="G96" s="275"/>
      <c r="H96" s="276">
        <v>3000</v>
      </c>
    </row>
    <row r="97" spans="1:8" s="262" customFormat="1" ht="12.75">
      <c r="A97" s="206">
        <v>96</v>
      </c>
      <c r="B97" s="242">
        <v>3200</v>
      </c>
      <c r="C97" s="151">
        <v>6112</v>
      </c>
      <c r="D97" s="151" t="s">
        <v>95</v>
      </c>
      <c r="E97" s="151">
        <v>5019</v>
      </c>
      <c r="F97" s="151" t="s">
        <v>250</v>
      </c>
      <c r="G97" s="216"/>
      <c r="H97" s="271">
        <v>300</v>
      </c>
    </row>
    <row r="98" spans="1:8" s="262" customFormat="1" ht="12.75">
      <c r="A98" s="206">
        <v>97</v>
      </c>
      <c r="B98" s="242">
        <v>3200</v>
      </c>
      <c r="C98" s="151">
        <v>6112</v>
      </c>
      <c r="D98" s="151" t="s">
        <v>95</v>
      </c>
      <c r="E98" s="151">
        <v>5023</v>
      </c>
      <c r="F98" s="151" t="s">
        <v>251</v>
      </c>
      <c r="G98" s="216"/>
      <c r="H98" s="271">
        <v>17000</v>
      </c>
    </row>
    <row r="99" spans="1:8" s="262" customFormat="1" ht="12.75">
      <c r="A99" s="206">
        <v>98</v>
      </c>
      <c r="B99" s="242">
        <v>3200</v>
      </c>
      <c r="C99" s="151">
        <v>6112</v>
      </c>
      <c r="D99" s="151" t="s">
        <v>95</v>
      </c>
      <c r="E99" s="151">
        <v>5031</v>
      </c>
      <c r="F99" s="151" t="s">
        <v>237</v>
      </c>
      <c r="G99" s="216"/>
      <c r="H99" s="217">
        <v>2125</v>
      </c>
    </row>
    <row r="100" spans="1:8" s="262" customFormat="1" ht="12.75">
      <c r="A100" s="206">
        <v>99</v>
      </c>
      <c r="B100" s="242">
        <v>3200</v>
      </c>
      <c r="C100" s="151">
        <v>6112</v>
      </c>
      <c r="D100" s="151" t="s">
        <v>95</v>
      </c>
      <c r="E100" s="151">
        <v>5032</v>
      </c>
      <c r="F100" s="151" t="s">
        <v>238</v>
      </c>
      <c r="G100" s="216"/>
      <c r="H100" s="217">
        <v>1557</v>
      </c>
    </row>
    <row r="101" spans="1:8" s="262" customFormat="1" ht="12.75">
      <c r="A101" s="206">
        <v>100</v>
      </c>
      <c r="B101" s="242">
        <v>3200</v>
      </c>
      <c r="C101" s="151">
        <v>6112</v>
      </c>
      <c r="D101" s="151" t="s">
        <v>95</v>
      </c>
      <c r="E101" s="151">
        <v>5039</v>
      </c>
      <c r="F101" s="151" t="s">
        <v>252</v>
      </c>
      <c r="G101" s="216"/>
      <c r="H101" s="217">
        <v>50</v>
      </c>
    </row>
    <row r="102" spans="1:8" s="262" customFormat="1" ht="12.75">
      <c r="A102" s="206">
        <v>101</v>
      </c>
      <c r="B102" s="263"/>
      <c r="C102" s="264" t="s">
        <v>253</v>
      </c>
      <c r="D102" s="264"/>
      <c r="E102" s="264"/>
      <c r="F102" s="264"/>
      <c r="G102" s="265"/>
      <c r="H102" s="266">
        <v>21032</v>
      </c>
    </row>
    <row r="103" spans="1:8" s="262" customFormat="1" ht="12.75">
      <c r="A103" s="206">
        <v>102</v>
      </c>
      <c r="B103" s="242">
        <v>3200</v>
      </c>
      <c r="C103" s="151">
        <v>6171</v>
      </c>
      <c r="D103" s="162" t="s">
        <v>88</v>
      </c>
      <c r="E103" s="151">
        <v>5011</v>
      </c>
      <c r="F103" s="151" t="s">
        <v>236</v>
      </c>
      <c r="G103" s="216"/>
      <c r="H103" s="217">
        <v>359676</v>
      </c>
    </row>
    <row r="104" spans="1:8" s="262" customFormat="1" ht="12.75">
      <c r="A104" s="206">
        <v>103</v>
      </c>
      <c r="B104" s="242">
        <v>3200</v>
      </c>
      <c r="C104" s="151">
        <v>6171</v>
      </c>
      <c r="D104" s="162" t="s">
        <v>88</v>
      </c>
      <c r="E104" s="151">
        <v>5011</v>
      </c>
      <c r="F104" s="151" t="s">
        <v>236</v>
      </c>
      <c r="G104" s="216" t="s">
        <v>254</v>
      </c>
      <c r="H104" s="217">
        <v>5000</v>
      </c>
    </row>
    <row r="105" spans="1:8" s="262" customFormat="1" ht="12.75">
      <c r="A105" s="206">
        <v>104</v>
      </c>
      <c r="B105" s="242">
        <v>3200</v>
      </c>
      <c r="C105" s="151">
        <v>6171</v>
      </c>
      <c r="D105" s="162" t="s">
        <v>88</v>
      </c>
      <c r="E105" s="151">
        <v>5011</v>
      </c>
      <c r="F105" s="151" t="s">
        <v>236</v>
      </c>
      <c r="G105" s="216" t="s">
        <v>235</v>
      </c>
      <c r="H105" s="217">
        <v>1550</v>
      </c>
    </row>
    <row r="106" spans="1:8" s="262" customFormat="1" ht="12.75">
      <c r="A106" s="206">
        <v>105</v>
      </c>
      <c r="B106" s="242">
        <v>3200</v>
      </c>
      <c r="C106" s="151">
        <v>6171</v>
      </c>
      <c r="D106" s="162" t="s">
        <v>88</v>
      </c>
      <c r="E106" s="151">
        <v>5019</v>
      </c>
      <c r="F106" s="151" t="s">
        <v>250</v>
      </c>
      <c r="G106" s="216"/>
      <c r="H106" s="217">
        <v>30</v>
      </c>
    </row>
    <row r="107" spans="1:8" s="262" customFormat="1" ht="12.75">
      <c r="A107" s="206">
        <v>106</v>
      </c>
      <c r="B107" s="242">
        <v>3200</v>
      </c>
      <c r="C107" s="151">
        <v>6171</v>
      </c>
      <c r="D107" s="162" t="s">
        <v>88</v>
      </c>
      <c r="E107" s="151">
        <v>5021</v>
      </c>
      <c r="F107" s="151" t="s">
        <v>240</v>
      </c>
      <c r="G107" s="216"/>
      <c r="H107" s="217">
        <v>901</v>
      </c>
    </row>
    <row r="108" spans="1:8" s="262" customFormat="1" ht="12.75">
      <c r="A108" s="206">
        <v>107</v>
      </c>
      <c r="B108" s="242">
        <v>3200</v>
      </c>
      <c r="C108" s="151">
        <v>6171</v>
      </c>
      <c r="D108" s="162" t="s">
        <v>88</v>
      </c>
      <c r="E108" s="151">
        <v>5021</v>
      </c>
      <c r="F108" s="151" t="s">
        <v>240</v>
      </c>
      <c r="G108" s="216" t="s">
        <v>242</v>
      </c>
      <c r="H108" s="217">
        <v>60</v>
      </c>
    </row>
    <row r="109" spans="1:8" s="262" customFormat="1" ht="12.75">
      <c r="A109" s="206">
        <v>108</v>
      </c>
      <c r="B109" s="242">
        <v>3200</v>
      </c>
      <c r="C109" s="151">
        <v>6171</v>
      </c>
      <c r="D109" s="162" t="s">
        <v>88</v>
      </c>
      <c r="E109" s="151">
        <v>5024</v>
      </c>
      <c r="F109" s="151" t="s">
        <v>255</v>
      </c>
      <c r="G109" s="216"/>
      <c r="H109" s="217">
        <v>750</v>
      </c>
    </row>
    <row r="110" spans="1:8" s="262" customFormat="1" ht="12.75">
      <c r="A110" s="206">
        <v>109</v>
      </c>
      <c r="B110" s="242">
        <v>3200</v>
      </c>
      <c r="C110" s="151">
        <v>6171</v>
      </c>
      <c r="D110" s="162" t="s">
        <v>88</v>
      </c>
      <c r="E110" s="151">
        <v>5031</v>
      </c>
      <c r="F110" s="151" t="s">
        <v>237</v>
      </c>
      <c r="G110" s="216"/>
      <c r="H110" s="217">
        <v>93135</v>
      </c>
    </row>
    <row r="111" spans="1:8" s="247" customFormat="1" ht="12.75">
      <c r="A111" s="206">
        <v>110</v>
      </c>
      <c r="B111" s="242">
        <v>3200</v>
      </c>
      <c r="C111" s="151">
        <v>6171</v>
      </c>
      <c r="D111" s="162" t="s">
        <v>88</v>
      </c>
      <c r="E111" s="151">
        <v>5031</v>
      </c>
      <c r="F111" s="151" t="s">
        <v>237</v>
      </c>
      <c r="G111" s="216" t="s">
        <v>254</v>
      </c>
      <c r="H111" s="217">
        <v>1250</v>
      </c>
    </row>
    <row r="112" spans="1:8" s="247" customFormat="1" ht="12.75">
      <c r="A112" s="206">
        <v>111</v>
      </c>
      <c r="B112" s="242">
        <v>3200</v>
      </c>
      <c r="C112" s="151">
        <v>6171</v>
      </c>
      <c r="D112" s="162" t="s">
        <v>88</v>
      </c>
      <c r="E112" s="151">
        <v>5031</v>
      </c>
      <c r="F112" s="151" t="s">
        <v>237</v>
      </c>
      <c r="G112" s="216" t="s">
        <v>235</v>
      </c>
      <c r="H112" s="217">
        <v>390</v>
      </c>
    </row>
    <row r="113" spans="1:8" s="262" customFormat="1" ht="12.75">
      <c r="A113" s="206">
        <v>112</v>
      </c>
      <c r="B113" s="242">
        <v>3200</v>
      </c>
      <c r="C113" s="151">
        <v>6171</v>
      </c>
      <c r="D113" s="151" t="s">
        <v>79</v>
      </c>
      <c r="E113" s="151">
        <v>5032</v>
      </c>
      <c r="F113" s="151" t="s">
        <v>238</v>
      </c>
      <c r="G113" s="216"/>
      <c r="H113" s="217">
        <v>33579</v>
      </c>
    </row>
    <row r="114" spans="1:8" ht="12.75">
      <c r="A114" s="206">
        <v>113</v>
      </c>
      <c r="B114" s="242">
        <v>3200</v>
      </c>
      <c r="C114" s="151">
        <v>6171</v>
      </c>
      <c r="D114" s="151" t="s">
        <v>79</v>
      </c>
      <c r="E114" s="151">
        <v>5032</v>
      </c>
      <c r="F114" s="151" t="s">
        <v>238</v>
      </c>
      <c r="G114" s="216" t="s">
        <v>254</v>
      </c>
      <c r="H114" s="217">
        <v>450</v>
      </c>
    </row>
    <row r="115" spans="1:8" s="262" customFormat="1" ht="12.75">
      <c r="A115" s="206">
        <v>114</v>
      </c>
      <c r="B115" s="242">
        <v>3200</v>
      </c>
      <c r="C115" s="151">
        <v>6171</v>
      </c>
      <c r="D115" s="151" t="s">
        <v>79</v>
      </c>
      <c r="E115" s="151">
        <v>5032</v>
      </c>
      <c r="F115" s="151" t="s">
        <v>238</v>
      </c>
      <c r="G115" s="216" t="s">
        <v>235</v>
      </c>
      <c r="H115" s="217">
        <v>141</v>
      </c>
    </row>
    <row r="116" spans="1:8" ht="12.75">
      <c r="A116" s="206">
        <v>115</v>
      </c>
      <c r="B116" s="242">
        <v>3200</v>
      </c>
      <c r="C116" s="151">
        <v>6171</v>
      </c>
      <c r="D116" s="151" t="s">
        <v>79</v>
      </c>
      <c r="E116" s="151">
        <v>5038</v>
      </c>
      <c r="F116" s="151" t="s">
        <v>256</v>
      </c>
      <c r="G116" s="216"/>
      <c r="H116" s="217">
        <v>2477</v>
      </c>
    </row>
    <row r="117" spans="1:8" ht="12.75">
      <c r="A117" s="206">
        <v>116</v>
      </c>
      <c r="B117" s="242">
        <v>3200</v>
      </c>
      <c r="C117" s="151">
        <v>6171</v>
      </c>
      <c r="D117" s="151" t="s">
        <v>79</v>
      </c>
      <c r="E117" s="151">
        <v>5039</v>
      </c>
      <c r="F117" s="151" t="s">
        <v>252</v>
      </c>
      <c r="G117" s="216"/>
      <c r="H117" s="217">
        <v>11</v>
      </c>
    </row>
    <row r="118" spans="1:8" ht="12.75">
      <c r="A118" s="206">
        <v>117</v>
      </c>
      <c r="B118" s="242">
        <v>3200</v>
      </c>
      <c r="C118" s="151">
        <v>6171</v>
      </c>
      <c r="D118" s="151" t="s">
        <v>79</v>
      </c>
      <c r="E118" s="151">
        <v>5132</v>
      </c>
      <c r="F118" s="151" t="s">
        <v>257</v>
      </c>
      <c r="G118" s="216"/>
      <c r="H118" s="217">
        <v>122</v>
      </c>
    </row>
    <row r="119" spans="1:8" s="262" customFormat="1" ht="12.75">
      <c r="A119" s="206">
        <v>118</v>
      </c>
      <c r="B119" s="242">
        <v>3200</v>
      </c>
      <c r="C119" s="151">
        <v>6171</v>
      </c>
      <c r="D119" s="151" t="s">
        <v>79</v>
      </c>
      <c r="E119" s="151">
        <v>5133</v>
      </c>
      <c r="F119" s="151" t="s">
        <v>258</v>
      </c>
      <c r="G119" s="216"/>
      <c r="H119" s="217">
        <v>35</v>
      </c>
    </row>
    <row r="120" spans="1:8" s="262" customFormat="1" ht="12.75">
      <c r="A120" s="206">
        <v>119</v>
      </c>
      <c r="B120" s="242">
        <v>3200</v>
      </c>
      <c r="C120" s="151">
        <v>6171</v>
      </c>
      <c r="D120" s="151" t="s">
        <v>79</v>
      </c>
      <c r="E120" s="151">
        <v>5136</v>
      </c>
      <c r="F120" s="151" t="s">
        <v>259</v>
      </c>
      <c r="G120" s="216"/>
      <c r="H120" s="217">
        <v>1110</v>
      </c>
    </row>
    <row r="121" spans="1:8" s="262" customFormat="1" ht="12.75">
      <c r="A121" s="206">
        <v>120</v>
      </c>
      <c r="B121" s="242">
        <v>3200</v>
      </c>
      <c r="C121" s="151">
        <v>6171</v>
      </c>
      <c r="D121" s="151" t="s">
        <v>79</v>
      </c>
      <c r="E121" s="151">
        <v>5136</v>
      </c>
      <c r="F121" s="151" t="s">
        <v>259</v>
      </c>
      <c r="G121" s="216" t="s">
        <v>242</v>
      </c>
      <c r="H121" s="217">
        <v>35</v>
      </c>
    </row>
    <row r="122" spans="1:8" s="262" customFormat="1" ht="12.75">
      <c r="A122" s="206">
        <v>121</v>
      </c>
      <c r="B122" s="242">
        <v>3200</v>
      </c>
      <c r="C122" s="151">
        <v>6171</v>
      </c>
      <c r="D122" s="151" t="s">
        <v>79</v>
      </c>
      <c r="E122" s="151">
        <v>5137</v>
      </c>
      <c r="F122" s="162" t="s">
        <v>223</v>
      </c>
      <c r="G122" s="277"/>
      <c r="H122" s="217">
        <v>3376</v>
      </c>
    </row>
    <row r="123" spans="1:8" s="262" customFormat="1" ht="12.75">
      <c r="A123" s="206">
        <v>122</v>
      </c>
      <c r="B123" s="242">
        <v>3200</v>
      </c>
      <c r="C123" s="151">
        <v>6171</v>
      </c>
      <c r="D123" s="151" t="s">
        <v>79</v>
      </c>
      <c r="E123" s="151">
        <v>5137</v>
      </c>
      <c r="F123" s="162" t="s">
        <v>223</v>
      </c>
      <c r="G123" s="277" t="s">
        <v>242</v>
      </c>
      <c r="H123" s="217">
        <v>25</v>
      </c>
    </row>
    <row r="124" spans="1:8" s="262" customFormat="1" ht="12.75">
      <c r="A124" s="206">
        <v>123</v>
      </c>
      <c r="B124" s="242">
        <v>3200</v>
      </c>
      <c r="C124" s="151">
        <v>6171</v>
      </c>
      <c r="D124" s="151" t="s">
        <v>79</v>
      </c>
      <c r="E124" s="151">
        <v>5139</v>
      </c>
      <c r="F124" s="151" t="s">
        <v>220</v>
      </c>
      <c r="G124" s="216"/>
      <c r="H124" s="217">
        <v>4949</v>
      </c>
    </row>
    <row r="125" spans="1:8" s="262" customFormat="1" ht="12.75">
      <c r="A125" s="206">
        <v>124</v>
      </c>
      <c r="B125" s="242">
        <v>3200</v>
      </c>
      <c r="C125" s="151">
        <v>6171</v>
      </c>
      <c r="D125" s="151" t="s">
        <v>79</v>
      </c>
      <c r="E125" s="151">
        <v>5139</v>
      </c>
      <c r="F125" s="151" t="s">
        <v>220</v>
      </c>
      <c r="G125" s="216" t="s">
        <v>242</v>
      </c>
      <c r="H125" s="217">
        <v>33</v>
      </c>
    </row>
    <row r="126" spans="1:8" s="262" customFormat="1" ht="12.75">
      <c r="A126" s="206">
        <v>125</v>
      </c>
      <c r="B126" s="242">
        <v>3200</v>
      </c>
      <c r="C126" s="151">
        <v>6171</v>
      </c>
      <c r="D126" s="151" t="s">
        <v>79</v>
      </c>
      <c r="E126" s="151">
        <v>5149</v>
      </c>
      <c r="F126" s="151" t="s">
        <v>260</v>
      </c>
      <c r="G126" s="216"/>
      <c r="H126" s="217">
        <v>5</v>
      </c>
    </row>
    <row r="127" spans="1:8" s="262" customFormat="1" ht="12.75">
      <c r="A127" s="206">
        <v>126</v>
      </c>
      <c r="B127" s="242">
        <v>3200</v>
      </c>
      <c r="C127" s="151">
        <v>6171</v>
      </c>
      <c r="D127" s="151" t="s">
        <v>79</v>
      </c>
      <c r="E127" s="151">
        <v>5153</v>
      </c>
      <c r="F127" s="151" t="s">
        <v>261</v>
      </c>
      <c r="G127" s="216" t="s">
        <v>242</v>
      </c>
      <c r="H127" s="217">
        <v>22</v>
      </c>
    </row>
    <row r="128" spans="1:8" s="262" customFormat="1" ht="12.75">
      <c r="A128" s="206">
        <v>127</v>
      </c>
      <c r="B128" s="242">
        <v>3200</v>
      </c>
      <c r="C128" s="151">
        <v>6171</v>
      </c>
      <c r="D128" s="151" t="s">
        <v>79</v>
      </c>
      <c r="E128" s="151">
        <v>5154</v>
      </c>
      <c r="F128" s="151" t="s">
        <v>226</v>
      </c>
      <c r="G128" s="216" t="s">
        <v>242</v>
      </c>
      <c r="H128" s="217">
        <v>30</v>
      </c>
    </row>
    <row r="129" spans="1:8" s="262" customFormat="1" ht="12.75">
      <c r="A129" s="206">
        <v>128</v>
      </c>
      <c r="B129" s="242">
        <v>3200</v>
      </c>
      <c r="C129" s="151">
        <v>6171</v>
      </c>
      <c r="D129" s="151" t="s">
        <v>79</v>
      </c>
      <c r="E129" s="151">
        <v>5156</v>
      </c>
      <c r="F129" s="151" t="s">
        <v>262</v>
      </c>
      <c r="G129" s="216"/>
      <c r="H129" s="217">
        <v>1670</v>
      </c>
    </row>
    <row r="130" spans="1:8" s="262" customFormat="1" ht="12.75">
      <c r="A130" s="206">
        <v>129</v>
      </c>
      <c r="B130" s="242">
        <v>3200</v>
      </c>
      <c r="C130" s="151">
        <v>6171</v>
      </c>
      <c r="D130" s="151" t="s">
        <v>79</v>
      </c>
      <c r="E130" s="151">
        <v>5161</v>
      </c>
      <c r="F130" s="151" t="s">
        <v>263</v>
      </c>
      <c r="G130" s="216"/>
      <c r="H130" s="217">
        <v>10441</v>
      </c>
    </row>
    <row r="131" spans="1:8" ht="12.75">
      <c r="A131" s="206">
        <v>130</v>
      </c>
      <c r="B131" s="242">
        <v>3200</v>
      </c>
      <c r="C131" s="151">
        <v>6171</v>
      </c>
      <c r="D131" s="151" t="s">
        <v>79</v>
      </c>
      <c r="E131" s="151">
        <v>5162</v>
      </c>
      <c r="F131" s="151" t="s">
        <v>264</v>
      </c>
      <c r="G131" s="216"/>
      <c r="H131" s="217">
        <v>20</v>
      </c>
    </row>
    <row r="132" spans="1:8" ht="12.75">
      <c r="A132" s="206">
        <v>131</v>
      </c>
      <c r="B132" s="242">
        <v>3200</v>
      </c>
      <c r="C132" s="151">
        <v>6171</v>
      </c>
      <c r="D132" s="151" t="s">
        <v>79</v>
      </c>
      <c r="E132" s="151">
        <v>5163</v>
      </c>
      <c r="F132" s="151" t="s">
        <v>203</v>
      </c>
      <c r="G132" s="216"/>
      <c r="H132" s="217">
        <v>875</v>
      </c>
    </row>
    <row r="133" spans="1:8" ht="12.75">
      <c r="A133" s="206">
        <v>132</v>
      </c>
      <c r="B133" s="242">
        <v>3200</v>
      </c>
      <c r="C133" s="151">
        <v>6171</v>
      </c>
      <c r="D133" s="151" t="s">
        <v>79</v>
      </c>
      <c r="E133" s="151">
        <v>5164</v>
      </c>
      <c r="F133" s="151" t="s">
        <v>227</v>
      </c>
      <c r="G133" s="216"/>
      <c r="H133" s="217">
        <v>1273</v>
      </c>
    </row>
    <row r="134" spans="1:8" s="262" customFormat="1" ht="12.75">
      <c r="A134" s="206">
        <v>133</v>
      </c>
      <c r="B134" s="242">
        <v>3200</v>
      </c>
      <c r="C134" s="151">
        <v>6171</v>
      </c>
      <c r="D134" s="151" t="s">
        <v>79</v>
      </c>
      <c r="E134" s="151">
        <v>5164</v>
      </c>
      <c r="F134" s="151" t="s">
        <v>227</v>
      </c>
      <c r="G134" s="216" t="s">
        <v>242</v>
      </c>
      <c r="H134" s="217">
        <v>10</v>
      </c>
    </row>
    <row r="135" spans="1:8" ht="12.75">
      <c r="A135" s="206">
        <v>134</v>
      </c>
      <c r="B135" s="242">
        <v>3200</v>
      </c>
      <c r="C135" s="151">
        <v>6171</v>
      </c>
      <c r="D135" s="151" t="s">
        <v>79</v>
      </c>
      <c r="E135" s="151">
        <v>5166</v>
      </c>
      <c r="F135" s="151" t="s">
        <v>194</v>
      </c>
      <c r="G135" s="216"/>
      <c r="H135" s="217">
        <v>845</v>
      </c>
    </row>
    <row r="136" spans="1:8" ht="12.75">
      <c r="A136" s="206">
        <v>135</v>
      </c>
      <c r="B136" s="242">
        <v>3200</v>
      </c>
      <c r="C136" s="151">
        <v>6171</v>
      </c>
      <c r="D136" s="151" t="s">
        <v>79</v>
      </c>
      <c r="E136" s="151">
        <v>5166</v>
      </c>
      <c r="F136" s="151" t="s">
        <v>194</v>
      </c>
      <c r="G136" s="216" t="s">
        <v>235</v>
      </c>
      <c r="H136" s="217">
        <v>180</v>
      </c>
    </row>
    <row r="137" spans="1:8" ht="12.75">
      <c r="A137" s="206">
        <v>136</v>
      </c>
      <c r="B137" s="242">
        <v>3200</v>
      </c>
      <c r="C137" s="151">
        <v>6171</v>
      </c>
      <c r="D137" s="151" t="s">
        <v>79</v>
      </c>
      <c r="E137" s="151">
        <v>5167</v>
      </c>
      <c r="F137" s="151" t="s">
        <v>265</v>
      </c>
      <c r="G137" s="216"/>
      <c r="H137" s="217">
        <v>6100</v>
      </c>
    </row>
    <row r="138" spans="1:8" ht="12.75">
      <c r="A138" s="206">
        <v>137</v>
      </c>
      <c r="B138" s="242">
        <v>3200</v>
      </c>
      <c r="C138" s="151">
        <v>6171</v>
      </c>
      <c r="D138" s="151" t="s">
        <v>79</v>
      </c>
      <c r="E138" s="151">
        <v>5167</v>
      </c>
      <c r="F138" s="151" t="s">
        <v>265</v>
      </c>
      <c r="G138" s="216" t="s">
        <v>242</v>
      </c>
      <c r="H138" s="217">
        <v>800</v>
      </c>
    </row>
    <row r="139" spans="1:8" ht="12.75">
      <c r="A139" s="206">
        <v>138</v>
      </c>
      <c r="B139" s="242">
        <v>3200</v>
      </c>
      <c r="C139" s="151">
        <v>6171</v>
      </c>
      <c r="D139" s="151" t="s">
        <v>79</v>
      </c>
      <c r="E139" s="151">
        <v>5167</v>
      </c>
      <c r="F139" s="151" t="s">
        <v>265</v>
      </c>
      <c r="G139" s="216" t="s">
        <v>235</v>
      </c>
      <c r="H139" s="217">
        <v>150</v>
      </c>
    </row>
    <row r="140" spans="1:8" ht="12.75">
      <c r="A140" s="206">
        <v>139</v>
      </c>
      <c r="B140" s="242">
        <v>3200</v>
      </c>
      <c r="C140" s="151">
        <v>6171</v>
      </c>
      <c r="D140" s="151" t="s">
        <v>79</v>
      </c>
      <c r="E140" s="151">
        <v>5169</v>
      </c>
      <c r="F140" s="151" t="s">
        <v>198</v>
      </c>
      <c r="G140" s="216"/>
      <c r="H140" s="217">
        <v>12111</v>
      </c>
    </row>
    <row r="141" spans="1:8" ht="12.75">
      <c r="A141" s="206">
        <v>140</v>
      </c>
      <c r="B141" s="242">
        <v>3200</v>
      </c>
      <c r="C141" s="151">
        <v>6171</v>
      </c>
      <c r="D141" s="151" t="s">
        <v>79</v>
      </c>
      <c r="E141" s="151">
        <v>5169</v>
      </c>
      <c r="F141" s="151" t="s">
        <v>198</v>
      </c>
      <c r="G141" s="216" t="s">
        <v>242</v>
      </c>
      <c r="H141" s="217">
        <v>10710</v>
      </c>
    </row>
    <row r="142" spans="1:8" ht="12.75">
      <c r="A142" s="206">
        <v>141</v>
      </c>
      <c r="B142" s="242">
        <v>3200</v>
      </c>
      <c r="C142" s="151">
        <v>6171</v>
      </c>
      <c r="D142" s="151" t="s">
        <v>79</v>
      </c>
      <c r="E142" s="151">
        <v>5169</v>
      </c>
      <c r="F142" s="151" t="s">
        <v>198</v>
      </c>
      <c r="G142" s="216" t="s">
        <v>235</v>
      </c>
      <c r="H142" s="217">
        <v>200</v>
      </c>
    </row>
    <row r="143" spans="1:8" ht="12.75">
      <c r="A143" s="206">
        <v>142</v>
      </c>
      <c r="B143" s="242">
        <v>3200</v>
      </c>
      <c r="C143" s="151">
        <v>6171</v>
      </c>
      <c r="D143" s="151" t="s">
        <v>79</v>
      </c>
      <c r="E143" s="151">
        <v>5171</v>
      </c>
      <c r="F143" s="151" t="s">
        <v>266</v>
      </c>
      <c r="G143" s="216"/>
      <c r="H143" s="217">
        <v>1813</v>
      </c>
    </row>
    <row r="144" spans="1:8" ht="12.75">
      <c r="A144" s="206">
        <v>143</v>
      </c>
      <c r="B144" s="242">
        <v>3200</v>
      </c>
      <c r="C144" s="151">
        <v>6171</v>
      </c>
      <c r="D144" s="151" t="s">
        <v>79</v>
      </c>
      <c r="E144" s="151">
        <v>5171</v>
      </c>
      <c r="F144" s="151" t="s">
        <v>266</v>
      </c>
      <c r="G144" s="216" t="s">
        <v>242</v>
      </c>
      <c r="H144" s="217">
        <v>60</v>
      </c>
    </row>
    <row r="145" spans="1:8" ht="12.75">
      <c r="A145" s="206">
        <v>144</v>
      </c>
      <c r="B145" s="242">
        <v>3200</v>
      </c>
      <c r="C145" s="151">
        <v>6171</v>
      </c>
      <c r="D145" s="151" t="s">
        <v>79</v>
      </c>
      <c r="E145" s="151">
        <v>5173</v>
      </c>
      <c r="F145" s="244" t="s">
        <v>239</v>
      </c>
      <c r="G145" s="216"/>
      <c r="H145" s="217">
        <v>1528</v>
      </c>
    </row>
    <row r="146" spans="1:8" ht="12.75">
      <c r="A146" s="206">
        <v>145</v>
      </c>
      <c r="B146" s="242">
        <v>3200</v>
      </c>
      <c r="C146" s="151">
        <v>6171</v>
      </c>
      <c r="D146" s="151" t="s">
        <v>79</v>
      </c>
      <c r="E146" s="151">
        <v>5175</v>
      </c>
      <c r="F146" s="151" t="s">
        <v>215</v>
      </c>
      <c r="G146" s="216"/>
      <c r="H146" s="217">
        <v>2466</v>
      </c>
    </row>
    <row r="147" spans="1:8" ht="12.75">
      <c r="A147" s="206">
        <v>146</v>
      </c>
      <c r="B147" s="242">
        <v>3200</v>
      </c>
      <c r="C147" s="151">
        <v>6171</v>
      </c>
      <c r="D147" s="151" t="s">
        <v>79</v>
      </c>
      <c r="E147" s="151">
        <v>5175</v>
      </c>
      <c r="F147" s="151" t="s">
        <v>215</v>
      </c>
      <c r="G147" s="216" t="s">
        <v>242</v>
      </c>
      <c r="H147" s="217">
        <v>20</v>
      </c>
    </row>
    <row r="148" spans="1:8" ht="12.75">
      <c r="A148" s="206">
        <v>147</v>
      </c>
      <c r="B148" s="242">
        <v>3200</v>
      </c>
      <c r="C148" s="151">
        <v>6171</v>
      </c>
      <c r="D148" s="151" t="s">
        <v>79</v>
      </c>
      <c r="E148" s="151">
        <v>5176</v>
      </c>
      <c r="F148" s="151" t="s">
        <v>267</v>
      </c>
      <c r="G148" s="216"/>
      <c r="H148" s="217">
        <v>50</v>
      </c>
    </row>
    <row r="149" spans="1:8" ht="12.75">
      <c r="A149" s="206">
        <v>148</v>
      </c>
      <c r="B149" s="242">
        <v>3200</v>
      </c>
      <c r="C149" s="151">
        <v>6171</v>
      </c>
      <c r="D149" s="151" t="s">
        <v>79</v>
      </c>
      <c r="E149" s="151">
        <v>5179</v>
      </c>
      <c r="F149" s="151" t="s">
        <v>268</v>
      </c>
      <c r="G149" s="216"/>
      <c r="H149" s="217">
        <v>30</v>
      </c>
    </row>
    <row r="150" spans="1:8" ht="12.75">
      <c r="A150" s="206">
        <v>149</v>
      </c>
      <c r="B150" s="242">
        <v>3200</v>
      </c>
      <c r="C150" s="151">
        <v>6171</v>
      </c>
      <c r="D150" s="151" t="s">
        <v>79</v>
      </c>
      <c r="E150" s="151">
        <v>5179</v>
      </c>
      <c r="F150" s="151" t="s">
        <v>268</v>
      </c>
      <c r="G150" s="216" t="s">
        <v>242</v>
      </c>
      <c r="H150" s="217">
        <v>1954</v>
      </c>
    </row>
    <row r="151" spans="1:8" ht="12.75">
      <c r="A151" s="206">
        <v>150</v>
      </c>
      <c r="B151" s="242">
        <v>3200</v>
      </c>
      <c r="C151" s="151">
        <v>6171</v>
      </c>
      <c r="D151" s="151" t="s">
        <v>79</v>
      </c>
      <c r="E151" s="151">
        <v>5192</v>
      </c>
      <c r="F151" s="151" t="s">
        <v>228</v>
      </c>
      <c r="G151" s="216"/>
      <c r="H151" s="217">
        <v>350</v>
      </c>
    </row>
    <row r="152" spans="1:8" ht="12.75">
      <c r="A152" s="206">
        <v>151</v>
      </c>
      <c r="B152" s="242">
        <v>3200</v>
      </c>
      <c r="C152" s="151">
        <v>6171</v>
      </c>
      <c r="D152" s="151" t="s">
        <v>79</v>
      </c>
      <c r="E152" s="151">
        <v>5194</v>
      </c>
      <c r="F152" s="151" t="s">
        <v>221</v>
      </c>
      <c r="G152" s="216"/>
      <c r="H152" s="217">
        <v>374</v>
      </c>
    </row>
    <row r="153" spans="1:8" ht="12.75">
      <c r="A153" s="206">
        <v>152</v>
      </c>
      <c r="B153" s="242">
        <v>3200</v>
      </c>
      <c r="C153" s="151">
        <v>6171</v>
      </c>
      <c r="D153" s="151" t="s">
        <v>79</v>
      </c>
      <c r="E153" s="151">
        <v>5229</v>
      </c>
      <c r="F153" s="244" t="s">
        <v>216</v>
      </c>
      <c r="G153" s="278"/>
      <c r="H153" s="217">
        <v>1518</v>
      </c>
    </row>
    <row r="154" spans="1:8" ht="12.75">
      <c r="A154" s="206">
        <v>153</v>
      </c>
      <c r="B154" s="242">
        <v>3200</v>
      </c>
      <c r="C154" s="151">
        <v>6171</v>
      </c>
      <c r="D154" s="151" t="s">
        <v>79</v>
      </c>
      <c r="E154" s="151">
        <v>5341</v>
      </c>
      <c r="F154" s="151" t="s">
        <v>269</v>
      </c>
      <c r="G154" s="216"/>
      <c r="H154" s="217">
        <v>10</v>
      </c>
    </row>
    <row r="155" spans="1:8" ht="12.75">
      <c r="A155" s="206">
        <v>154</v>
      </c>
      <c r="B155" s="242">
        <v>3200</v>
      </c>
      <c r="C155" s="151">
        <v>6171</v>
      </c>
      <c r="D155" s="151" t="s">
        <v>79</v>
      </c>
      <c r="E155" s="151">
        <v>5361</v>
      </c>
      <c r="F155" s="151" t="s">
        <v>270</v>
      </c>
      <c r="G155" s="216"/>
      <c r="H155" s="217">
        <v>321</v>
      </c>
    </row>
    <row r="156" spans="1:8" ht="12.75">
      <c r="A156" s="206">
        <v>155</v>
      </c>
      <c r="B156" s="242">
        <v>3200</v>
      </c>
      <c r="C156" s="151">
        <v>6171</v>
      </c>
      <c r="D156" s="151" t="s">
        <v>79</v>
      </c>
      <c r="E156" s="151">
        <v>5362</v>
      </c>
      <c r="F156" s="151" t="s">
        <v>206</v>
      </c>
      <c r="G156" s="216"/>
      <c r="H156" s="217">
        <v>111</v>
      </c>
    </row>
    <row r="157" spans="1:8" ht="12.75">
      <c r="A157" s="206">
        <v>156</v>
      </c>
      <c r="B157" s="242">
        <v>3200</v>
      </c>
      <c r="C157" s="151">
        <v>6171</v>
      </c>
      <c r="D157" s="151" t="s">
        <v>79</v>
      </c>
      <c r="E157" s="151">
        <v>5365</v>
      </c>
      <c r="F157" s="151" t="s">
        <v>271</v>
      </c>
      <c r="G157" s="216" t="s">
        <v>242</v>
      </c>
      <c r="H157" s="217">
        <v>21</v>
      </c>
    </row>
    <row r="158" spans="1:8" ht="12.75">
      <c r="A158" s="206">
        <v>157</v>
      </c>
      <c r="B158" s="242">
        <v>3200</v>
      </c>
      <c r="C158" s="151">
        <v>6171</v>
      </c>
      <c r="D158" s="151" t="s">
        <v>79</v>
      </c>
      <c r="E158" s="151">
        <v>5424</v>
      </c>
      <c r="F158" s="151" t="s">
        <v>272</v>
      </c>
      <c r="G158" s="216"/>
      <c r="H158" s="217">
        <v>2517</v>
      </c>
    </row>
    <row r="159" spans="1:8" ht="12.75">
      <c r="A159" s="206">
        <v>158</v>
      </c>
      <c r="B159" s="242">
        <v>3200</v>
      </c>
      <c r="C159" s="151">
        <v>6171</v>
      </c>
      <c r="D159" s="151" t="s">
        <v>79</v>
      </c>
      <c r="E159" s="151">
        <v>5492</v>
      </c>
      <c r="F159" s="151" t="s">
        <v>273</v>
      </c>
      <c r="G159" s="216"/>
      <c r="H159" s="217">
        <v>335</v>
      </c>
    </row>
    <row r="160" spans="1:8" ht="12.75">
      <c r="A160" s="206">
        <v>159</v>
      </c>
      <c r="B160" s="242">
        <v>3200</v>
      </c>
      <c r="C160" s="151">
        <v>6171</v>
      </c>
      <c r="D160" s="151" t="s">
        <v>79</v>
      </c>
      <c r="E160" s="151">
        <v>5499</v>
      </c>
      <c r="F160" s="151" t="s">
        <v>274</v>
      </c>
      <c r="G160" s="216" t="s">
        <v>242</v>
      </c>
      <c r="H160" s="217">
        <v>4878</v>
      </c>
    </row>
    <row r="161" spans="1:8" ht="12.75">
      <c r="A161" s="206">
        <v>160</v>
      </c>
      <c r="B161" s="263"/>
      <c r="C161" s="264" t="s">
        <v>199</v>
      </c>
      <c r="D161" s="264"/>
      <c r="E161" s="264"/>
      <c r="F161" s="264"/>
      <c r="G161" s="265"/>
      <c r="H161" s="266">
        <v>572883</v>
      </c>
    </row>
    <row r="162" spans="1:8" ht="12.75">
      <c r="A162" s="206">
        <v>161</v>
      </c>
      <c r="B162" s="242">
        <v>3200</v>
      </c>
      <c r="C162" s="151">
        <v>6223</v>
      </c>
      <c r="D162" s="151" t="s">
        <v>96</v>
      </c>
      <c r="E162" s="151">
        <v>5139</v>
      </c>
      <c r="F162" s="151" t="s">
        <v>220</v>
      </c>
      <c r="G162" s="216"/>
      <c r="H162" s="217">
        <v>45</v>
      </c>
    </row>
    <row r="163" spans="1:8" ht="12.75">
      <c r="A163" s="206">
        <v>162</v>
      </c>
      <c r="B163" s="242">
        <v>3200</v>
      </c>
      <c r="C163" s="151">
        <v>6223</v>
      </c>
      <c r="D163" s="151" t="s">
        <v>96</v>
      </c>
      <c r="E163" s="151">
        <v>5163</v>
      </c>
      <c r="F163" s="151" t="s">
        <v>203</v>
      </c>
      <c r="G163" s="216"/>
      <c r="H163" s="217">
        <v>20</v>
      </c>
    </row>
    <row r="164" spans="1:8" ht="12.75">
      <c r="A164" s="206">
        <v>163</v>
      </c>
      <c r="B164" s="242">
        <v>3200</v>
      </c>
      <c r="C164" s="151">
        <v>6223</v>
      </c>
      <c r="D164" s="151" t="s">
        <v>96</v>
      </c>
      <c r="E164" s="151">
        <v>5164</v>
      </c>
      <c r="F164" s="151" t="s">
        <v>227</v>
      </c>
      <c r="G164" s="216"/>
      <c r="H164" s="217">
        <v>130</v>
      </c>
    </row>
    <row r="165" spans="1:8" ht="12.75">
      <c r="A165" s="206">
        <v>164</v>
      </c>
      <c r="B165" s="242">
        <v>3200</v>
      </c>
      <c r="C165" s="151">
        <v>6223</v>
      </c>
      <c r="D165" s="151" t="s">
        <v>96</v>
      </c>
      <c r="E165" s="151">
        <v>5169</v>
      </c>
      <c r="F165" s="151" t="s">
        <v>198</v>
      </c>
      <c r="G165" s="216"/>
      <c r="H165" s="217">
        <v>1713</v>
      </c>
    </row>
    <row r="166" spans="1:8" ht="12.75">
      <c r="A166" s="206">
        <v>165</v>
      </c>
      <c r="B166" s="242">
        <v>3200</v>
      </c>
      <c r="C166" s="151">
        <v>6223</v>
      </c>
      <c r="D166" s="151" t="s">
        <v>96</v>
      </c>
      <c r="E166" s="151">
        <v>5173</v>
      </c>
      <c r="F166" s="151" t="s">
        <v>239</v>
      </c>
      <c r="G166" s="216"/>
      <c r="H166" s="217">
        <v>4550</v>
      </c>
    </row>
    <row r="167" spans="1:8" ht="12.75">
      <c r="A167" s="206">
        <v>166</v>
      </c>
      <c r="B167" s="242">
        <v>3200</v>
      </c>
      <c r="C167" s="151">
        <v>6223</v>
      </c>
      <c r="D167" s="151" t="s">
        <v>96</v>
      </c>
      <c r="E167" s="151">
        <v>5175</v>
      </c>
      <c r="F167" s="151" t="s">
        <v>215</v>
      </c>
      <c r="G167" s="216"/>
      <c r="H167" s="217">
        <v>921</v>
      </c>
    </row>
    <row r="168" spans="1:8" ht="12.75">
      <c r="A168" s="206">
        <v>167</v>
      </c>
      <c r="B168" s="242">
        <v>3200</v>
      </c>
      <c r="C168" s="151">
        <v>6223</v>
      </c>
      <c r="D168" s="151" t="s">
        <v>96</v>
      </c>
      <c r="E168" s="151">
        <v>5176</v>
      </c>
      <c r="F168" s="151" t="s">
        <v>267</v>
      </c>
      <c r="G168" s="216"/>
      <c r="H168" s="217">
        <v>100</v>
      </c>
    </row>
    <row r="169" spans="1:8" ht="12.75">
      <c r="A169" s="206">
        <v>168</v>
      </c>
      <c r="B169" s="242">
        <v>3200</v>
      </c>
      <c r="C169" s="151">
        <v>6223</v>
      </c>
      <c r="D169" s="151" t="s">
        <v>96</v>
      </c>
      <c r="E169" s="151">
        <v>5179</v>
      </c>
      <c r="F169" s="151" t="s">
        <v>268</v>
      </c>
      <c r="G169" s="216"/>
      <c r="H169" s="217">
        <v>42</v>
      </c>
    </row>
    <row r="170" spans="1:8" ht="12.75">
      <c r="A170" s="206">
        <v>169</v>
      </c>
      <c r="B170" s="242">
        <v>3200</v>
      </c>
      <c r="C170" s="151">
        <v>6223</v>
      </c>
      <c r="D170" s="151" t="s">
        <v>96</v>
      </c>
      <c r="E170" s="151">
        <v>5194</v>
      </c>
      <c r="F170" s="151" t="s">
        <v>221</v>
      </c>
      <c r="G170" s="216"/>
      <c r="H170" s="217">
        <v>50</v>
      </c>
    </row>
    <row r="171" spans="1:8" ht="12.75">
      <c r="A171" s="206">
        <v>170</v>
      </c>
      <c r="B171" s="242">
        <v>3200</v>
      </c>
      <c r="C171" s="151">
        <v>6223</v>
      </c>
      <c r="D171" s="151" t="s">
        <v>96</v>
      </c>
      <c r="E171" s="151">
        <v>5229</v>
      </c>
      <c r="F171" s="244" t="s">
        <v>216</v>
      </c>
      <c r="G171" s="278"/>
      <c r="H171" s="217">
        <v>839</v>
      </c>
    </row>
    <row r="172" spans="1:8" ht="12.75">
      <c r="A172" s="206">
        <v>171</v>
      </c>
      <c r="B172" s="263"/>
      <c r="C172" s="264" t="s">
        <v>275</v>
      </c>
      <c r="D172" s="264"/>
      <c r="E172" s="264"/>
      <c r="F172" s="279"/>
      <c r="G172" s="280"/>
      <c r="H172" s="266">
        <v>8410</v>
      </c>
    </row>
    <row r="173" spans="1:8" ht="13.5" thickBot="1">
      <c r="A173" s="206">
        <v>172</v>
      </c>
      <c r="B173" s="281" t="s">
        <v>97</v>
      </c>
      <c r="C173" s="282"/>
      <c r="D173" s="282"/>
      <c r="E173" s="282"/>
      <c r="F173" s="282"/>
      <c r="G173" s="283"/>
      <c r="H173" s="284">
        <v>616289</v>
      </c>
    </row>
    <row r="174" spans="1:8" ht="12.75">
      <c r="A174" s="206">
        <v>173</v>
      </c>
      <c r="B174" s="285"/>
      <c r="C174" s="286"/>
      <c r="D174" s="286"/>
      <c r="E174" s="286"/>
      <c r="F174" s="286"/>
      <c r="G174" s="287"/>
      <c r="H174" s="288"/>
    </row>
    <row r="175" spans="1:8" ht="15.75">
      <c r="A175" s="206">
        <v>174</v>
      </c>
      <c r="B175" s="258" t="s">
        <v>33</v>
      </c>
      <c r="C175" s="259"/>
      <c r="D175" s="259"/>
      <c r="E175" s="259"/>
      <c r="F175" s="259"/>
      <c r="G175" s="260"/>
      <c r="H175" s="253"/>
    </row>
    <row r="176" spans="1:8" ht="12.75">
      <c r="A176" s="206">
        <v>175</v>
      </c>
      <c r="B176" s="242">
        <v>3600</v>
      </c>
      <c r="C176" s="151">
        <v>5212</v>
      </c>
      <c r="D176" s="151" t="s">
        <v>98</v>
      </c>
      <c r="E176" s="151">
        <v>5137</v>
      </c>
      <c r="F176" s="162" t="s">
        <v>223</v>
      </c>
      <c r="G176" s="260"/>
      <c r="H176" s="217">
        <v>100</v>
      </c>
    </row>
    <row r="177" spans="1:8" ht="12.75">
      <c r="A177" s="206">
        <v>176</v>
      </c>
      <c r="B177" s="242">
        <v>3600</v>
      </c>
      <c r="C177" s="151">
        <v>5212</v>
      </c>
      <c r="D177" s="151" t="s">
        <v>98</v>
      </c>
      <c r="E177" s="151">
        <v>5139</v>
      </c>
      <c r="F177" s="151" t="s">
        <v>220</v>
      </c>
      <c r="G177" s="260"/>
      <c r="H177" s="217">
        <v>100</v>
      </c>
    </row>
    <row r="178" spans="1:8" ht="12.75">
      <c r="A178" s="206">
        <v>177</v>
      </c>
      <c r="B178" s="242">
        <v>3600</v>
      </c>
      <c r="C178" s="151">
        <v>5212</v>
      </c>
      <c r="D178" s="151" t="s">
        <v>98</v>
      </c>
      <c r="E178" s="151">
        <v>5169</v>
      </c>
      <c r="F178" s="151" t="s">
        <v>276</v>
      </c>
      <c r="G178" s="260"/>
      <c r="H178" s="217">
        <v>100</v>
      </c>
    </row>
    <row r="179" spans="1:8" ht="12.75">
      <c r="A179" s="206">
        <v>178</v>
      </c>
      <c r="B179" s="242">
        <v>3600</v>
      </c>
      <c r="C179" s="151">
        <v>5212</v>
      </c>
      <c r="D179" s="151" t="s">
        <v>98</v>
      </c>
      <c r="E179" s="151">
        <v>5192</v>
      </c>
      <c r="F179" s="151" t="s">
        <v>228</v>
      </c>
      <c r="G179" s="260"/>
      <c r="H179" s="217">
        <v>100</v>
      </c>
    </row>
    <row r="180" spans="1:8" ht="12.75">
      <c r="A180" s="206">
        <v>179</v>
      </c>
      <c r="B180" s="242">
        <v>3600</v>
      </c>
      <c r="C180" s="151">
        <v>5212</v>
      </c>
      <c r="D180" s="151" t="s">
        <v>98</v>
      </c>
      <c r="E180" s="151">
        <v>5429</v>
      </c>
      <c r="F180" s="151" t="s">
        <v>196</v>
      </c>
      <c r="G180" s="260"/>
      <c r="H180" s="217">
        <v>100</v>
      </c>
    </row>
    <row r="181" spans="1:8" ht="12.75">
      <c r="A181" s="206">
        <v>180</v>
      </c>
      <c r="B181" s="242"/>
      <c r="C181" s="289" t="s">
        <v>277</v>
      </c>
      <c r="D181" s="290"/>
      <c r="E181" s="151"/>
      <c r="F181" s="151"/>
      <c r="G181" s="260"/>
      <c r="H181" s="266">
        <v>500</v>
      </c>
    </row>
    <row r="182" spans="1:8" ht="12.75">
      <c r="A182" s="206">
        <v>181</v>
      </c>
      <c r="B182" s="242">
        <v>3600</v>
      </c>
      <c r="C182" s="151">
        <v>5269</v>
      </c>
      <c r="D182" s="151" t="s">
        <v>99</v>
      </c>
      <c r="E182" s="151">
        <v>5139</v>
      </c>
      <c r="F182" s="151" t="s">
        <v>220</v>
      </c>
      <c r="G182" s="291"/>
      <c r="H182" s="217">
        <v>200</v>
      </c>
    </row>
    <row r="183" spans="1:8" ht="12.75">
      <c r="A183" s="206">
        <v>182</v>
      </c>
      <c r="B183" s="242"/>
      <c r="C183" s="289" t="s">
        <v>278</v>
      </c>
      <c r="D183" s="290"/>
      <c r="E183" s="151"/>
      <c r="F183" s="151"/>
      <c r="G183" s="265"/>
      <c r="H183" s="266">
        <v>200</v>
      </c>
    </row>
    <row r="184" spans="1:8" ht="12.75">
      <c r="A184" s="206">
        <v>183</v>
      </c>
      <c r="B184" s="242">
        <v>3600</v>
      </c>
      <c r="C184" s="151">
        <v>5273</v>
      </c>
      <c r="D184" s="151" t="s">
        <v>100</v>
      </c>
      <c r="E184" s="151">
        <v>5172</v>
      </c>
      <c r="F184" s="151" t="s">
        <v>279</v>
      </c>
      <c r="G184" s="265"/>
      <c r="H184" s="217">
        <v>60</v>
      </c>
    </row>
    <row r="185" spans="1:8" ht="12.75">
      <c r="A185" s="206">
        <v>184</v>
      </c>
      <c r="B185" s="242">
        <v>3600</v>
      </c>
      <c r="C185" s="151">
        <v>5273</v>
      </c>
      <c r="D185" s="151" t="s">
        <v>100</v>
      </c>
      <c r="E185" s="151">
        <v>5139</v>
      </c>
      <c r="F185" s="151" t="s">
        <v>220</v>
      </c>
      <c r="G185" s="291"/>
      <c r="H185" s="217">
        <v>240</v>
      </c>
    </row>
    <row r="186" spans="1:8" ht="12.75">
      <c r="A186" s="206">
        <v>185</v>
      </c>
      <c r="B186" s="263"/>
      <c r="C186" s="289" t="s">
        <v>280</v>
      </c>
      <c r="D186" s="290"/>
      <c r="E186" s="264"/>
      <c r="F186" s="264"/>
      <c r="G186" s="291"/>
      <c r="H186" s="266">
        <v>300</v>
      </c>
    </row>
    <row r="187" spans="1:8" ht="13.5" thickBot="1">
      <c r="A187" s="206">
        <v>186</v>
      </c>
      <c r="B187" s="281" t="s">
        <v>101</v>
      </c>
      <c r="C187" s="282"/>
      <c r="D187" s="282"/>
      <c r="E187" s="282"/>
      <c r="F187" s="282"/>
      <c r="G187" s="283"/>
      <c r="H187" s="284">
        <v>1000</v>
      </c>
    </row>
    <row r="188" spans="1:8" ht="12.75">
      <c r="A188" s="206">
        <v>187</v>
      </c>
      <c r="B188" s="233"/>
      <c r="C188" s="234"/>
      <c r="D188" s="234"/>
      <c r="E188" s="234"/>
      <c r="F188" s="235"/>
      <c r="G188" s="236"/>
      <c r="H188" s="237"/>
    </row>
    <row r="189" spans="1:8" ht="15.75">
      <c r="A189" s="206">
        <v>188</v>
      </c>
      <c r="B189" s="238" t="s">
        <v>18</v>
      </c>
      <c r="C189" s="162"/>
      <c r="D189" s="162"/>
      <c r="E189" s="162"/>
      <c r="F189" s="162"/>
      <c r="G189" s="277"/>
      <c r="H189" s="292"/>
    </row>
    <row r="190" spans="1:8" ht="12.75">
      <c r="A190" s="206">
        <v>189</v>
      </c>
      <c r="B190" s="242">
        <v>3900</v>
      </c>
      <c r="C190" s="151">
        <v>6211</v>
      </c>
      <c r="D190" s="151" t="s">
        <v>102</v>
      </c>
      <c r="E190" s="151">
        <v>5136</v>
      </c>
      <c r="F190" s="151" t="s">
        <v>259</v>
      </c>
      <c r="G190" s="216"/>
      <c r="H190" s="217">
        <v>74</v>
      </c>
    </row>
    <row r="191" spans="1:8" ht="12.75">
      <c r="A191" s="206">
        <v>190</v>
      </c>
      <c r="B191" s="242">
        <v>3900</v>
      </c>
      <c r="C191" s="151">
        <v>6211</v>
      </c>
      <c r="D191" s="151" t="s">
        <v>102</v>
      </c>
      <c r="E191" s="151">
        <v>5137</v>
      </c>
      <c r="F191" s="151" t="s">
        <v>223</v>
      </c>
      <c r="G191" s="277"/>
      <c r="H191" s="217">
        <v>119</v>
      </c>
    </row>
    <row r="192" spans="1:8" ht="12.75">
      <c r="A192" s="206">
        <v>191</v>
      </c>
      <c r="B192" s="242">
        <v>3900</v>
      </c>
      <c r="C192" s="151">
        <v>6211</v>
      </c>
      <c r="D192" s="151" t="s">
        <v>102</v>
      </c>
      <c r="E192" s="151">
        <v>5139</v>
      </c>
      <c r="F192" s="151" t="s">
        <v>220</v>
      </c>
      <c r="G192" s="216"/>
      <c r="H192" s="217">
        <v>109</v>
      </c>
    </row>
    <row r="193" spans="1:8" ht="12.75">
      <c r="A193" s="206">
        <v>192</v>
      </c>
      <c r="B193" s="242">
        <v>3900</v>
      </c>
      <c r="C193" s="151">
        <v>6211</v>
      </c>
      <c r="D193" s="151" t="s">
        <v>102</v>
      </c>
      <c r="E193" s="151">
        <v>5161</v>
      </c>
      <c r="F193" s="151" t="s">
        <v>263</v>
      </c>
      <c r="G193" s="216"/>
      <c r="H193" s="217">
        <v>4</v>
      </c>
    </row>
    <row r="194" spans="1:8" ht="12.75">
      <c r="A194" s="206">
        <v>193</v>
      </c>
      <c r="B194" s="242">
        <v>3900</v>
      </c>
      <c r="C194" s="151">
        <v>6211</v>
      </c>
      <c r="D194" s="151" t="s">
        <v>102</v>
      </c>
      <c r="E194" s="151">
        <v>5169</v>
      </c>
      <c r="F194" s="151" t="s">
        <v>198</v>
      </c>
      <c r="G194" s="216"/>
      <c r="H194" s="217">
        <v>1518</v>
      </c>
    </row>
    <row r="195" spans="1:8" ht="12.75">
      <c r="A195" s="206">
        <v>194</v>
      </c>
      <c r="B195" s="242">
        <v>3900</v>
      </c>
      <c r="C195" s="151">
        <v>6211</v>
      </c>
      <c r="D195" s="151" t="s">
        <v>102</v>
      </c>
      <c r="E195" s="151">
        <v>5171</v>
      </c>
      <c r="F195" s="151" t="s">
        <v>266</v>
      </c>
      <c r="G195" s="216"/>
      <c r="H195" s="217">
        <v>40</v>
      </c>
    </row>
    <row r="196" spans="1:8" ht="12.75">
      <c r="A196" s="206">
        <v>195</v>
      </c>
      <c r="B196" s="242">
        <v>3900</v>
      </c>
      <c r="C196" s="151">
        <v>6211</v>
      </c>
      <c r="D196" s="151" t="s">
        <v>102</v>
      </c>
      <c r="E196" s="151">
        <v>5163</v>
      </c>
      <c r="F196" s="151" t="s">
        <v>203</v>
      </c>
      <c r="G196" s="216"/>
      <c r="H196" s="217">
        <v>5</v>
      </c>
    </row>
    <row r="197" spans="1:8" ht="12.75">
      <c r="A197" s="206">
        <v>196</v>
      </c>
      <c r="B197" s="242">
        <v>3900</v>
      </c>
      <c r="C197" s="151">
        <v>6211</v>
      </c>
      <c r="D197" s="151" t="s">
        <v>102</v>
      </c>
      <c r="E197" s="151">
        <v>5164</v>
      </c>
      <c r="F197" s="151" t="s">
        <v>227</v>
      </c>
      <c r="G197" s="216"/>
      <c r="H197" s="217">
        <v>2</v>
      </c>
    </row>
    <row r="198" spans="1:8" ht="12.75">
      <c r="A198" s="206">
        <v>197</v>
      </c>
      <c r="B198" s="242">
        <v>3900</v>
      </c>
      <c r="C198" s="151">
        <v>6211</v>
      </c>
      <c r="D198" s="151" t="s">
        <v>102</v>
      </c>
      <c r="E198" s="151">
        <v>5229</v>
      </c>
      <c r="F198" s="244" t="s">
        <v>216</v>
      </c>
      <c r="G198" s="216" t="s">
        <v>281</v>
      </c>
      <c r="H198" s="217">
        <v>1</v>
      </c>
    </row>
    <row r="199" spans="1:8" ht="12.75">
      <c r="A199" s="206">
        <v>198</v>
      </c>
      <c r="B199" s="149"/>
      <c r="C199" s="222" t="s">
        <v>282</v>
      </c>
      <c r="D199" s="222"/>
      <c r="E199" s="222"/>
      <c r="F199" s="222"/>
      <c r="G199" s="223"/>
      <c r="H199" s="293">
        <v>1872</v>
      </c>
    </row>
    <row r="200" spans="1:8" ht="13.5" thickBot="1">
      <c r="A200" s="206">
        <v>199</v>
      </c>
      <c r="B200" s="198" t="s">
        <v>103</v>
      </c>
      <c r="C200" s="230"/>
      <c r="D200" s="230"/>
      <c r="E200" s="230"/>
      <c r="F200" s="230"/>
      <c r="G200" s="231"/>
      <c r="H200" s="232">
        <v>1872</v>
      </c>
    </row>
    <row r="201" spans="1:8" ht="12.75">
      <c r="A201" s="206">
        <v>200</v>
      </c>
      <c r="B201" s="294"/>
      <c r="C201" s="295"/>
      <c r="D201" s="295"/>
      <c r="E201" s="295"/>
      <c r="F201" s="296"/>
      <c r="G201" s="297"/>
      <c r="H201" s="298"/>
    </row>
    <row r="202" spans="1:8" ht="13.5" customHeight="1">
      <c r="A202" s="206">
        <v>201</v>
      </c>
      <c r="B202" s="299" t="s">
        <v>21</v>
      </c>
      <c r="C202" s="171"/>
      <c r="D202" s="171"/>
      <c r="E202" s="171"/>
      <c r="F202" s="151"/>
      <c r="G202" s="216"/>
      <c r="H202" s="300"/>
    </row>
    <row r="203" spans="1:8" ht="12.75">
      <c r="A203" s="206">
        <v>202</v>
      </c>
      <c r="B203" s="301">
        <v>4100</v>
      </c>
      <c r="C203" s="302">
        <v>2143</v>
      </c>
      <c r="D203" s="243" t="s">
        <v>84</v>
      </c>
      <c r="E203" s="250">
        <v>5137</v>
      </c>
      <c r="F203" s="164" t="s">
        <v>223</v>
      </c>
      <c r="G203" s="303" t="s">
        <v>235</v>
      </c>
      <c r="H203" s="217">
        <v>840</v>
      </c>
    </row>
    <row r="204" spans="1:8" ht="12.75">
      <c r="A204" s="206">
        <v>203</v>
      </c>
      <c r="B204" s="301">
        <v>4100</v>
      </c>
      <c r="C204" s="302">
        <v>2143</v>
      </c>
      <c r="D204" s="243" t="s">
        <v>84</v>
      </c>
      <c r="E204" s="250">
        <v>5169</v>
      </c>
      <c r="F204" s="151" t="s">
        <v>198</v>
      </c>
      <c r="G204" s="303" t="s">
        <v>235</v>
      </c>
      <c r="H204" s="217">
        <v>3600</v>
      </c>
    </row>
    <row r="205" spans="1:8" ht="12.75">
      <c r="A205" s="206">
        <v>204</v>
      </c>
      <c r="B205" s="304"/>
      <c r="C205" s="305" t="s">
        <v>219</v>
      </c>
      <c r="D205" s="306"/>
      <c r="E205" s="239"/>
      <c r="F205" s="239"/>
      <c r="G205" s="307"/>
      <c r="H205" s="308">
        <v>4440</v>
      </c>
    </row>
    <row r="206" spans="1:8" ht="12.75">
      <c r="A206" s="206">
        <v>205</v>
      </c>
      <c r="B206" s="242">
        <v>4100</v>
      </c>
      <c r="C206" s="151">
        <v>2219</v>
      </c>
      <c r="D206" s="171" t="s">
        <v>104</v>
      </c>
      <c r="E206" s="151">
        <v>5166</v>
      </c>
      <c r="F206" s="243" t="s">
        <v>194</v>
      </c>
      <c r="G206" s="303" t="s">
        <v>235</v>
      </c>
      <c r="H206" s="217">
        <v>550</v>
      </c>
    </row>
    <row r="207" spans="1:8" ht="12.75">
      <c r="A207" s="206">
        <v>206</v>
      </c>
      <c r="B207" s="263"/>
      <c r="C207" s="264" t="s">
        <v>283</v>
      </c>
      <c r="D207" s="264"/>
      <c r="E207" s="264"/>
      <c r="F207" s="264"/>
      <c r="G207" s="265"/>
      <c r="H207" s="293">
        <v>550</v>
      </c>
    </row>
    <row r="208" spans="1:8" ht="12.75">
      <c r="A208" s="206">
        <v>207</v>
      </c>
      <c r="B208" s="248">
        <v>4100</v>
      </c>
      <c r="C208" s="164">
        <v>2229</v>
      </c>
      <c r="D208" s="164" t="s">
        <v>105</v>
      </c>
      <c r="E208" s="164">
        <v>5166</v>
      </c>
      <c r="F208" s="243" t="s">
        <v>194</v>
      </c>
      <c r="G208" s="303" t="s">
        <v>235</v>
      </c>
      <c r="H208" s="217">
        <v>300</v>
      </c>
    </row>
    <row r="209" spans="1:8" ht="12.75">
      <c r="A209" s="206">
        <v>208</v>
      </c>
      <c r="B209" s="263"/>
      <c r="C209" s="264" t="s">
        <v>284</v>
      </c>
      <c r="D209" s="264"/>
      <c r="E209" s="264"/>
      <c r="F209" s="264"/>
      <c r="G209" s="265"/>
      <c r="H209" s="293">
        <v>300</v>
      </c>
    </row>
    <row r="210" spans="1:8" ht="12.75">
      <c r="A210" s="206">
        <v>209</v>
      </c>
      <c r="B210" s="248">
        <v>4100</v>
      </c>
      <c r="C210" s="164">
        <v>3113</v>
      </c>
      <c r="D210" s="164" t="s">
        <v>106</v>
      </c>
      <c r="E210" s="164">
        <v>5166</v>
      </c>
      <c r="F210" s="309" t="s">
        <v>194</v>
      </c>
      <c r="G210" s="303" t="s">
        <v>235</v>
      </c>
      <c r="H210" s="217">
        <v>400</v>
      </c>
    </row>
    <row r="211" spans="1:8" ht="12.75">
      <c r="A211" s="206">
        <v>210</v>
      </c>
      <c r="B211" s="263"/>
      <c r="C211" s="265" t="s">
        <v>285</v>
      </c>
      <c r="D211" s="310"/>
      <c r="E211" s="264"/>
      <c r="F211" s="264"/>
      <c r="G211" s="265"/>
      <c r="H211" s="293">
        <v>400</v>
      </c>
    </row>
    <row r="212" spans="1:8" ht="12.75">
      <c r="A212" s="206">
        <v>211</v>
      </c>
      <c r="B212" s="242">
        <v>4100</v>
      </c>
      <c r="C212" s="151">
        <v>3315</v>
      </c>
      <c r="D212" s="181" t="s">
        <v>107</v>
      </c>
      <c r="E212" s="151">
        <v>5166</v>
      </c>
      <c r="F212" s="243" t="s">
        <v>194</v>
      </c>
      <c r="G212" s="303" t="s">
        <v>235</v>
      </c>
      <c r="H212" s="217">
        <v>500</v>
      </c>
    </row>
    <row r="213" spans="1:8" ht="12.75">
      <c r="A213" s="206">
        <v>212</v>
      </c>
      <c r="B213" s="242">
        <v>4100</v>
      </c>
      <c r="C213" s="151">
        <v>3315</v>
      </c>
      <c r="D213" s="171" t="s">
        <v>107</v>
      </c>
      <c r="E213" s="151">
        <v>5169</v>
      </c>
      <c r="F213" s="151" t="s">
        <v>198</v>
      </c>
      <c r="G213" s="303" t="s">
        <v>235</v>
      </c>
      <c r="H213" s="217">
        <v>300</v>
      </c>
    </row>
    <row r="214" spans="1:8" ht="12.75">
      <c r="A214" s="206">
        <v>213</v>
      </c>
      <c r="B214" s="263"/>
      <c r="C214" s="264" t="s">
        <v>286</v>
      </c>
      <c r="D214" s="264"/>
      <c r="E214" s="264"/>
      <c r="F214" s="264"/>
      <c r="G214" s="265"/>
      <c r="H214" s="293">
        <v>800</v>
      </c>
    </row>
    <row r="215" spans="1:8" ht="12.75">
      <c r="A215" s="206">
        <v>214</v>
      </c>
      <c r="B215" s="248">
        <v>4100</v>
      </c>
      <c r="C215" s="164">
        <v>3319</v>
      </c>
      <c r="D215" s="164" t="s">
        <v>108</v>
      </c>
      <c r="E215" s="164">
        <v>5139</v>
      </c>
      <c r="F215" s="151" t="s">
        <v>220</v>
      </c>
      <c r="G215" s="303" t="s">
        <v>235</v>
      </c>
      <c r="H215" s="217">
        <v>106</v>
      </c>
    </row>
    <row r="216" spans="1:8" ht="12.75">
      <c r="A216" s="206">
        <v>215</v>
      </c>
      <c r="B216" s="248">
        <v>4100</v>
      </c>
      <c r="C216" s="164">
        <v>3319</v>
      </c>
      <c r="D216" s="164" t="s">
        <v>108</v>
      </c>
      <c r="E216" s="164">
        <v>5164</v>
      </c>
      <c r="F216" s="164" t="s">
        <v>227</v>
      </c>
      <c r="G216" s="303" t="s">
        <v>235</v>
      </c>
      <c r="H216" s="217">
        <v>1786</v>
      </c>
    </row>
    <row r="217" spans="1:8" ht="12.75">
      <c r="A217" s="206">
        <v>216</v>
      </c>
      <c r="B217" s="248">
        <v>4100</v>
      </c>
      <c r="C217" s="164">
        <v>3319</v>
      </c>
      <c r="D217" s="164" t="s">
        <v>108</v>
      </c>
      <c r="E217" s="164">
        <v>5166</v>
      </c>
      <c r="F217" s="243" t="s">
        <v>194</v>
      </c>
      <c r="G217" s="303" t="s">
        <v>235</v>
      </c>
      <c r="H217" s="217">
        <v>350</v>
      </c>
    </row>
    <row r="218" spans="1:8" ht="12.75">
      <c r="A218" s="206">
        <v>217</v>
      </c>
      <c r="B218" s="248">
        <v>4100</v>
      </c>
      <c r="C218" s="164">
        <v>3319</v>
      </c>
      <c r="D218" s="164" t="s">
        <v>108</v>
      </c>
      <c r="E218" s="164">
        <v>5169</v>
      </c>
      <c r="F218" s="243" t="s">
        <v>198</v>
      </c>
      <c r="G218" s="303" t="s">
        <v>235</v>
      </c>
      <c r="H218" s="217">
        <v>255</v>
      </c>
    </row>
    <row r="219" spans="1:8" ht="12.75">
      <c r="A219" s="206">
        <v>218</v>
      </c>
      <c r="B219" s="263"/>
      <c r="C219" s="264" t="s">
        <v>287</v>
      </c>
      <c r="D219" s="264"/>
      <c r="E219" s="264"/>
      <c r="F219" s="264"/>
      <c r="G219" s="265"/>
      <c r="H219" s="293">
        <v>2497</v>
      </c>
    </row>
    <row r="220" spans="1:8" ht="12.75">
      <c r="A220" s="206">
        <v>219</v>
      </c>
      <c r="B220" s="248">
        <v>4100</v>
      </c>
      <c r="C220" s="164">
        <v>3322</v>
      </c>
      <c r="D220" s="164" t="s">
        <v>109</v>
      </c>
      <c r="E220" s="164">
        <v>5166</v>
      </c>
      <c r="F220" s="243" t="s">
        <v>194</v>
      </c>
      <c r="G220" s="303" t="s">
        <v>235</v>
      </c>
      <c r="H220" s="311">
        <v>100</v>
      </c>
    </row>
    <row r="221" spans="1:8" ht="12.75">
      <c r="A221" s="206">
        <v>220</v>
      </c>
      <c r="B221" s="263"/>
      <c r="C221" s="264" t="s">
        <v>288</v>
      </c>
      <c r="D221" s="264"/>
      <c r="E221" s="264"/>
      <c r="F221" s="264"/>
      <c r="G221" s="265"/>
      <c r="H221" s="266">
        <v>100</v>
      </c>
    </row>
    <row r="222" spans="1:8" ht="12.75">
      <c r="A222" s="206">
        <v>221</v>
      </c>
      <c r="B222" s="242">
        <v>4100</v>
      </c>
      <c r="C222" s="151">
        <v>3326</v>
      </c>
      <c r="D222" s="171" t="s">
        <v>289</v>
      </c>
      <c r="E222" s="151">
        <v>5166</v>
      </c>
      <c r="F222" s="243" t="s">
        <v>194</v>
      </c>
      <c r="G222" s="303" t="s">
        <v>235</v>
      </c>
      <c r="H222" s="217">
        <v>100</v>
      </c>
    </row>
    <row r="223" spans="1:8" ht="12.75">
      <c r="A223" s="206">
        <v>222</v>
      </c>
      <c r="B223" s="263"/>
      <c r="C223" s="264" t="s">
        <v>290</v>
      </c>
      <c r="D223" s="264"/>
      <c r="E223" s="264"/>
      <c r="F223" s="264"/>
      <c r="G223" s="265"/>
      <c r="H223" s="266">
        <v>100</v>
      </c>
    </row>
    <row r="224" spans="1:8" ht="12.75">
      <c r="A224" s="206">
        <v>223</v>
      </c>
      <c r="B224" s="248">
        <v>4100</v>
      </c>
      <c r="C224" s="164">
        <v>3412</v>
      </c>
      <c r="D224" s="164" t="s">
        <v>111</v>
      </c>
      <c r="E224" s="164">
        <v>5166</v>
      </c>
      <c r="F224" s="243" t="s">
        <v>194</v>
      </c>
      <c r="G224" s="303" t="s">
        <v>235</v>
      </c>
      <c r="H224" s="311">
        <v>200</v>
      </c>
    </row>
    <row r="225" spans="1:8" ht="12.75">
      <c r="A225" s="206">
        <v>224</v>
      </c>
      <c r="B225" s="263"/>
      <c r="C225" s="264" t="s">
        <v>291</v>
      </c>
      <c r="D225" s="264"/>
      <c r="E225" s="264"/>
      <c r="F225" s="264"/>
      <c r="G225" s="265"/>
      <c r="H225" s="266">
        <v>200</v>
      </c>
    </row>
    <row r="226" spans="1:8" ht="12.75">
      <c r="A226" s="206">
        <v>225</v>
      </c>
      <c r="B226" s="242">
        <v>4100</v>
      </c>
      <c r="C226" s="164">
        <v>3421</v>
      </c>
      <c r="D226" s="164" t="s">
        <v>112</v>
      </c>
      <c r="E226" s="164">
        <v>5166</v>
      </c>
      <c r="F226" s="162" t="s">
        <v>194</v>
      </c>
      <c r="G226" s="303" t="s">
        <v>235</v>
      </c>
      <c r="H226" s="217">
        <v>200</v>
      </c>
    </row>
    <row r="227" spans="1:8" ht="12.75">
      <c r="A227" s="206">
        <v>226</v>
      </c>
      <c r="B227" s="263"/>
      <c r="C227" s="264" t="s">
        <v>292</v>
      </c>
      <c r="D227" s="264"/>
      <c r="E227" s="264"/>
      <c r="F227" s="264"/>
      <c r="G227" s="265"/>
      <c r="H227" s="293">
        <v>200</v>
      </c>
    </row>
    <row r="228" spans="1:8" ht="12.75">
      <c r="A228" s="206">
        <v>227</v>
      </c>
      <c r="B228" s="301">
        <v>4100</v>
      </c>
      <c r="C228" s="162">
        <v>3635</v>
      </c>
      <c r="D228" s="162" t="s">
        <v>92</v>
      </c>
      <c r="E228" s="162">
        <v>5021</v>
      </c>
      <c r="F228" s="162" t="s">
        <v>240</v>
      </c>
      <c r="G228" s="277"/>
      <c r="H228" s="217">
        <v>54</v>
      </c>
    </row>
    <row r="229" spans="1:8" ht="12.75">
      <c r="A229" s="206">
        <v>228</v>
      </c>
      <c r="B229" s="301">
        <v>4100</v>
      </c>
      <c r="C229" s="162">
        <v>3635</v>
      </c>
      <c r="D229" s="162" t="s">
        <v>92</v>
      </c>
      <c r="E229" s="162">
        <v>5139</v>
      </c>
      <c r="F229" s="151" t="s">
        <v>220</v>
      </c>
      <c r="G229" s="277" t="s">
        <v>235</v>
      </c>
      <c r="H229" s="217">
        <v>100</v>
      </c>
    </row>
    <row r="230" spans="1:8" ht="12.75">
      <c r="A230" s="206">
        <v>229</v>
      </c>
      <c r="B230" s="301">
        <v>4100</v>
      </c>
      <c r="C230" s="162">
        <v>3635</v>
      </c>
      <c r="D230" s="162" t="s">
        <v>92</v>
      </c>
      <c r="E230" s="162">
        <v>5166</v>
      </c>
      <c r="F230" s="162" t="s">
        <v>194</v>
      </c>
      <c r="G230" s="277"/>
      <c r="H230" s="217">
        <v>10692</v>
      </c>
    </row>
    <row r="231" spans="1:8" ht="12.75">
      <c r="A231" s="206">
        <v>230</v>
      </c>
      <c r="B231" s="301">
        <v>4100</v>
      </c>
      <c r="C231" s="162">
        <v>3635</v>
      </c>
      <c r="D231" s="162" t="s">
        <v>92</v>
      </c>
      <c r="E231" s="162">
        <v>5166</v>
      </c>
      <c r="F231" s="162" t="s">
        <v>194</v>
      </c>
      <c r="G231" s="277" t="s">
        <v>235</v>
      </c>
      <c r="H231" s="217">
        <v>100</v>
      </c>
    </row>
    <row r="232" spans="1:8" ht="12.75">
      <c r="A232" s="206">
        <v>231</v>
      </c>
      <c r="B232" s="301">
        <v>4100</v>
      </c>
      <c r="C232" s="162">
        <v>3635</v>
      </c>
      <c r="D232" s="162" t="s">
        <v>92</v>
      </c>
      <c r="E232" s="162">
        <v>5169</v>
      </c>
      <c r="F232" s="151" t="s">
        <v>198</v>
      </c>
      <c r="G232" s="216"/>
      <c r="H232" s="217">
        <v>1140</v>
      </c>
    </row>
    <row r="233" spans="1:8" ht="12.75">
      <c r="A233" s="206">
        <v>232</v>
      </c>
      <c r="B233" s="301">
        <v>4100</v>
      </c>
      <c r="C233" s="162">
        <v>3635</v>
      </c>
      <c r="D233" s="162" t="s">
        <v>92</v>
      </c>
      <c r="E233" s="162">
        <v>5169</v>
      </c>
      <c r="F233" s="151" t="s">
        <v>198</v>
      </c>
      <c r="G233" s="216" t="s">
        <v>235</v>
      </c>
      <c r="H233" s="217">
        <v>200</v>
      </c>
    </row>
    <row r="234" spans="1:8" ht="12.75">
      <c r="A234" s="206">
        <v>233</v>
      </c>
      <c r="B234" s="301">
        <v>4100</v>
      </c>
      <c r="C234" s="162">
        <v>3635</v>
      </c>
      <c r="D234" s="162" t="s">
        <v>92</v>
      </c>
      <c r="E234" s="162">
        <v>5173</v>
      </c>
      <c r="F234" s="244" t="s">
        <v>239</v>
      </c>
      <c r="G234" s="216"/>
      <c r="H234" s="217">
        <v>75</v>
      </c>
    </row>
    <row r="235" spans="1:8" ht="12.75">
      <c r="A235" s="206">
        <v>234</v>
      </c>
      <c r="B235" s="301">
        <v>4100</v>
      </c>
      <c r="C235" s="162">
        <v>3635</v>
      </c>
      <c r="D235" s="162" t="s">
        <v>92</v>
      </c>
      <c r="E235" s="162">
        <v>5175</v>
      </c>
      <c r="F235" s="162" t="s">
        <v>215</v>
      </c>
      <c r="G235" s="216"/>
      <c r="H235" s="217">
        <v>43</v>
      </c>
    </row>
    <row r="236" spans="1:8" ht="12.75">
      <c r="A236" s="206">
        <v>235</v>
      </c>
      <c r="B236" s="304"/>
      <c r="C236" s="239" t="s">
        <v>244</v>
      </c>
      <c r="D236" s="239"/>
      <c r="E236" s="239"/>
      <c r="F236" s="239"/>
      <c r="G236" s="307"/>
      <c r="H236" s="308">
        <v>12404</v>
      </c>
    </row>
    <row r="237" spans="1:8" ht="12.75">
      <c r="A237" s="206">
        <v>236</v>
      </c>
      <c r="B237" s="242">
        <v>4100</v>
      </c>
      <c r="C237" s="151">
        <v>3636</v>
      </c>
      <c r="D237" s="171" t="s">
        <v>86</v>
      </c>
      <c r="E237" s="151">
        <v>5139</v>
      </c>
      <c r="F237" s="151" t="s">
        <v>220</v>
      </c>
      <c r="G237" s="216" t="s">
        <v>235</v>
      </c>
      <c r="H237" s="217">
        <v>300</v>
      </c>
    </row>
    <row r="238" spans="1:8" ht="12.75">
      <c r="A238" s="206">
        <v>237</v>
      </c>
      <c r="B238" s="242">
        <v>4100</v>
      </c>
      <c r="C238" s="151">
        <v>3636</v>
      </c>
      <c r="D238" s="171" t="s">
        <v>86</v>
      </c>
      <c r="E238" s="151">
        <v>5164</v>
      </c>
      <c r="F238" s="243" t="s">
        <v>227</v>
      </c>
      <c r="G238" s="216" t="s">
        <v>235</v>
      </c>
      <c r="H238" s="217">
        <v>50</v>
      </c>
    </row>
    <row r="239" spans="1:8" ht="12.75">
      <c r="A239" s="206">
        <v>238</v>
      </c>
      <c r="B239" s="242">
        <v>4100</v>
      </c>
      <c r="C239" s="151">
        <v>3636</v>
      </c>
      <c r="D239" s="171" t="s">
        <v>86</v>
      </c>
      <c r="E239" s="151">
        <v>5166</v>
      </c>
      <c r="F239" s="243" t="s">
        <v>194</v>
      </c>
      <c r="G239" s="216"/>
      <c r="H239" s="217">
        <v>1750</v>
      </c>
    </row>
    <row r="240" spans="1:8" ht="12.75">
      <c r="A240" s="206">
        <v>239</v>
      </c>
      <c r="B240" s="242">
        <v>4100</v>
      </c>
      <c r="C240" s="151">
        <v>3636</v>
      </c>
      <c r="D240" s="171" t="s">
        <v>86</v>
      </c>
      <c r="E240" s="151">
        <v>5166</v>
      </c>
      <c r="F240" s="243" t="s">
        <v>194</v>
      </c>
      <c r="G240" s="216" t="s">
        <v>235</v>
      </c>
      <c r="H240" s="217">
        <v>480</v>
      </c>
    </row>
    <row r="241" spans="1:8" ht="12.75">
      <c r="A241" s="206">
        <v>240</v>
      </c>
      <c r="B241" s="242">
        <v>4100</v>
      </c>
      <c r="C241" s="151">
        <v>3636</v>
      </c>
      <c r="D241" s="171" t="s">
        <v>86</v>
      </c>
      <c r="E241" s="151">
        <v>5169</v>
      </c>
      <c r="F241" s="151" t="s">
        <v>198</v>
      </c>
      <c r="G241" s="216"/>
      <c r="H241" s="217">
        <v>430</v>
      </c>
    </row>
    <row r="242" spans="1:8" ht="12.75">
      <c r="A242" s="206">
        <v>241</v>
      </c>
      <c r="B242" s="242">
        <v>4100</v>
      </c>
      <c r="C242" s="151">
        <v>3636</v>
      </c>
      <c r="D242" s="171" t="s">
        <v>86</v>
      </c>
      <c r="E242" s="151">
        <v>5169</v>
      </c>
      <c r="F242" s="151" t="s">
        <v>198</v>
      </c>
      <c r="G242" s="216" t="s">
        <v>235</v>
      </c>
      <c r="H242" s="217">
        <v>400</v>
      </c>
    </row>
    <row r="243" spans="1:8" ht="12.75">
      <c r="A243" s="206">
        <v>242</v>
      </c>
      <c r="B243" s="242">
        <v>4100</v>
      </c>
      <c r="C243" s="151">
        <v>3636</v>
      </c>
      <c r="D243" s="171" t="s">
        <v>86</v>
      </c>
      <c r="E243" s="151">
        <v>5175</v>
      </c>
      <c r="F243" s="151" t="s">
        <v>215</v>
      </c>
      <c r="G243" s="216" t="s">
        <v>235</v>
      </c>
      <c r="H243" s="217">
        <v>100</v>
      </c>
    </row>
    <row r="244" spans="1:8" ht="12.75">
      <c r="A244" s="206">
        <v>243</v>
      </c>
      <c r="B244" s="263"/>
      <c r="C244" s="264" t="s">
        <v>230</v>
      </c>
      <c r="D244" s="264"/>
      <c r="E244" s="264"/>
      <c r="F244" s="264"/>
      <c r="G244" s="265"/>
      <c r="H244" s="266">
        <v>3510</v>
      </c>
    </row>
    <row r="245" spans="1:8" ht="12.75">
      <c r="A245" s="206">
        <v>244</v>
      </c>
      <c r="B245" s="242">
        <v>4100</v>
      </c>
      <c r="C245" s="151">
        <v>3639</v>
      </c>
      <c r="D245" s="171" t="s">
        <v>113</v>
      </c>
      <c r="E245" s="151">
        <v>5163</v>
      </c>
      <c r="F245" s="243" t="s">
        <v>203</v>
      </c>
      <c r="G245" s="303" t="s">
        <v>235</v>
      </c>
      <c r="H245" s="217">
        <v>10</v>
      </c>
    </row>
    <row r="246" spans="1:8" ht="12.75">
      <c r="A246" s="206">
        <v>245</v>
      </c>
      <c r="B246" s="242">
        <v>4100</v>
      </c>
      <c r="C246" s="151">
        <v>3639</v>
      </c>
      <c r="D246" s="171" t="s">
        <v>113</v>
      </c>
      <c r="E246" s="151">
        <v>5166</v>
      </c>
      <c r="F246" s="243" t="s">
        <v>194</v>
      </c>
      <c r="G246" s="303" t="s">
        <v>235</v>
      </c>
      <c r="H246" s="217">
        <v>12440</v>
      </c>
    </row>
    <row r="247" spans="1:8" ht="12.75">
      <c r="A247" s="206">
        <v>246</v>
      </c>
      <c r="B247" s="263"/>
      <c r="C247" s="264" t="s">
        <v>293</v>
      </c>
      <c r="D247" s="264"/>
      <c r="E247" s="264"/>
      <c r="F247" s="264"/>
      <c r="G247" s="265"/>
      <c r="H247" s="266">
        <v>12450</v>
      </c>
    </row>
    <row r="248" spans="1:8" ht="12.75">
      <c r="A248" s="206">
        <v>247</v>
      </c>
      <c r="B248" s="242">
        <v>4100</v>
      </c>
      <c r="C248" s="151">
        <v>3745</v>
      </c>
      <c r="D248" s="171" t="s">
        <v>114</v>
      </c>
      <c r="E248" s="151">
        <v>5169</v>
      </c>
      <c r="F248" s="151" t="s">
        <v>198</v>
      </c>
      <c r="G248" s="303" t="s">
        <v>235</v>
      </c>
      <c r="H248" s="217">
        <v>9840</v>
      </c>
    </row>
    <row r="249" spans="1:8" ht="12.75">
      <c r="A249" s="206">
        <v>248</v>
      </c>
      <c r="B249" s="263"/>
      <c r="C249" s="264" t="s">
        <v>294</v>
      </c>
      <c r="D249" s="264"/>
      <c r="E249" s="264"/>
      <c r="F249" s="264"/>
      <c r="G249" s="265"/>
      <c r="H249" s="293">
        <v>9840</v>
      </c>
    </row>
    <row r="250" spans="1:8" ht="12.75">
      <c r="A250" s="206">
        <v>249</v>
      </c>
      <c r="B250" s="242">
        <v>4100</v>
      </c>
      <c r="C250" s="164">
        <v>4341</v>
      </c>
      <c r="D250" s="184" t="s">
        <v>115</v>
      </c>
      <c r="E250" s="164">
        <v>5166</v>
      </c>
      <c r="F250" s="243" t="s">
        <v>194</v>
      </c>
      <c r="G250" s="303" t="s">
        <v>235</v>
      </c>
      <c r="H250" s="217">
        <v>85</v>
      </c>
    </row>
    <row r="251" spans="1:8" ht="12.75">
      <c r="A251" s="206">
        <v>250</v>
      </c>
      <c r="B251" s="242">
        <v>4100</v>
      </c>
      <c r="C251" s="164">
        <v>4341</v>
      </c>
      <c r="D251" s="184" t="s">
        <v>115</v>
      </c>
      <c r="E251" s="164">
        <v>5169</v>
      </c>
      <c r="F251" s="151" t="s">
        <v>198</v>
      </c>
      <c r="G251" s="303" t="s">
        <v>235</v>
      </c>
      <c r="H251" s="217">
        <v>10</v>
      </c>
    </row>
    <row r="252" spans="1:8" ht="12.75">
      <c r="A252" s="206">
        <v>251</v>
      </c>
      <c r="B252" s="263"/>
      <c r="C252" s="264" t="s">
        <v>295</v>
      </c>
      <c r="D252" s="264"/>
      <c r="E252" s="264"/>
      <c r="F252" s="264"/>
      <c r="G252" s="265"/>
      <c r="H252" s="293">
        <v>95</v>
      </c>
    </row>
    <row r="253" spans="1:8" ht="12.75">
      <c r="A253" s="206">
        <v>252</v>
      </c>
      <c r="B253" s="242">
        <v>4100</v>
      </c>
      <c r="C253" s="151">
        <v>6171</v>
      </c>
      <c r="D253" s="151" t="s">
        <v>79</v>
      </c>
      <c r="E253" s="151">
        <v>5164</v>
      </c>
      <c r="F253" s="162" t="s">
        <v>227</v>
      </c>
      <c r="G253" s="216" t="s">
        <v>235</v>
      </c>
      <c r="H253" s="217">
        <v>20</v>
      </c>
    </row>
    <row r="254" spans="1:8" ht="12.75">
      <c r="A254" s="206">
        <v>253</v>
      </c>
      <c r="B254" s="242">
        <v>4100</v>
      </c>
      <c r="C254" s="151">
        <v>6171</v>
      </c>
      <c r="D254" s="151" t="s">
        <v>79</v>
      </c>
      <c r="E254" s="151">
        <v>5166</v>
      </c>
      <c r="F254" s="243" t="s">
        <v>194</v>
      </c>
      <c r="G254" s="216" t="s">
        <v>235</v>
      </c>
      <c r="H254" s="217">
        <v>700</v>
      </c>
    </row>
    <row r="255" spans="1:8" ht="12.75">
      <c r="A255" s="206">
        <v>254</v>
      </c>
      <c r="B255" s="242">
        <v>4100</v>
      </c>
      <c r="C255" s="151">
        <v>6171</v>
      </c>
      <c r="D255" s="151" t="s">
        <v>79</v>
      </c>
      <c r="E255" s="151">
        <v>5169</v>
      </c>
      <c r="F255" s="151" t="s">
        <v>198</v>
      </c>
      <c r="G255" s="216" t="s">
        <v>235</v>
      </c>
      <c r="H255" s="217">
        <v>340</v>
      </c>
    </row>
    <row r="256" spans="1:8" ht="12.75">
      <c r="A256" s="206">
        <v>255</v>
      </c>
      <c r="B256" s="242">
        <v>4100</v>
      </c>
      <c r="C256" s="151">
        <v>6171</v>
      </c>
      <c r="D256" s="151" t="s">
        <v>79</v>
      </c>
      <c r="E256" s="151">
        <v>5175</v>
      </c>
      <c r="F256" s="151" t="s">
        <v>215</v>
      </c>
      <c r="G256" s="216" t="s">
        <v>235</v>
      </c>
      <c r="H256" s="217">
        <v>80</v>
      </c>
    </row>
    <row r="257" spans="1:8" ht="12.75">
      <c r="A257" s="206">
        <v>256</v>
      </c>
      <c r="B257" s="263"/>
      <c r="C257" s="264" t="s">
        <v>199</v>
      </c>
      <c r="D257" s="264"/>
      <c r="E257" s="264"/>
      <c r="F257" s="264"/>
      <c r="G257" s="265"/>
      <c r="H257" s="266">
        <v>1140</v>
      </c>
    </row>
    <row r="258" spans="1:8" ht="13.5" thickBot="1">
      <c r="A258" s="206">
        <v>257</v>
      </c>
      <c r="B258" s="198" t="s">
        <v>116</v>
      </c>
      <c r="C258" s="230"/>
      <c r="D258" s="230"/>
      <c r="E258" s="230"/>
      <c r="F258" s="230"/>
      <c r="G258" s="231"/>
      <c r="H258" s="232">
        <v>49026</v>
      </c>
    </row>
    <row r="259" spans="1:8" ht="12.75">
      <c r="A259" s="206">
        <v>258</v>
      </c>
      <c r="B259" s="233"/>
      <c r="C259" s="234"/>
      <c r="D259" s="234"/>
      <c r="E259" s="234"/>
      <c r="F259" s="235"/>
      <c r="G259" s="236"/>
      <c r="H259" s="237"/>
    </row>
    <row r="260" spans="1:8" ht="15.75">
      <c r="A260" s="206">
        <v>259</v>
      </c>
      <c r="B260" s="312" t="s">
        <v>14</v>
      </c>
      <c r="C260" s="268"/>
      <c r="D260" s="268"/>
      <c r="E260" s="151"/>
      <c r="F260" s="151"/>
      <c r="G260" s="216"/>
      <c r="H260" s="217"/>
    </row>
    <row r="261" spans="1:8" ht="12.75">
      <c r="A261" s="206">
        <v>260</v>
      </c>
      <c r="B261" s="313">
        <v>4200</v>
      </c>
      <c r="C261" s="314">
        <v>1014</v>
      </c>
      <c r="D261" s="315" t="s">
        <v>296</v>
      </c>
      <c r="E261" s="314">
        <v>5166</v>
      </c>
      <c r="F261" s="315" t="s">
        <v>297</v>
      </c>
      <c r="G261" s="316"/>
      <c r="H261" s="217">
        <v>50</v>
      </c>
    </row>
    <row r="262" spans="1:8" ht="12.75">
      <c r="A262" s="206">
        <v>261</v>
      </c>
      <c r="B262" s="242">
        <v>4200</v>
      </c>
      <c r="C262" s="151">
        <v>1014</v>
      </c>
      <c r="D262" s="314" t="s">
        <v>296</v>
      </c>
      <c r="E262" s="151">
        <v>5169</v>
      </c>
      <c r="F262" s="151" t="s">
        <v>198</v>
      </c>
      <c r="G262" s="216"/>
      <c r="H262" s="217">
        <v>100</v>
      </c>
    </row>
    <row r="263" spans="1:8" ht="12.75">
      <c r="A263" s="206">
        <v>262</v>
      </c>
      <c r="B263" s="149"/>
      <c r="C263" s="222" t="s">
        <v>298</v>
      </c>
      <c r="D263" s="222"/>
      <c r="E263" s="222"/>
      <c r="F263" s="222"/>
      <c r="G263" s="223"/>
      <c r="H263" s="293">
        <v>150</v>
      </c>
    </row>
    <row r="264" spans="1:8" ht="12.75">
      <c r="A264" s="206">
        <v>263</v>
      </c>
      <c r="B264" s="242">
        <v>4200</v>
      </c>
      <c r="C264" s="151">
        <v>3632</v>
      </c>
      <c r="D264" s="151" t="s">
        <v>118</v>
      </c>
      <c r="E264" s="151">
        <v>5166</v>
      </c>
      <c r="F264" s="151" t="s">
        <v>194</v>
      </c>
      <c r="G264" s="216"/>
      <c r="H264" s="217">
        <v>577</v>
      </c>
    </row>
    <row r="265" spans="1:8" ht="12.75">
      <c r="A265" s="206">
        <v>264</v>
      </c>
      <c r="B265" s="242">
        <v>4200</v>
      </c>
      <c r="C265" s="151">
        <v>3632</v>
      </c>
      <c r="D265" s="151" t="s">
        <v>118</v>
      </c>
      <c r="E265" s="151">
        <v>5169</v>
      </c>
      <c r="F265" s="151" t="s">
        <v>198</v>
      </c>
      <c r="G265" s="216"/>
      <c r="H265" s="217">
        <v>130</v>
      </c>
    </row>
    <row r="266" spans="1:8" ht="12.75">
      <c r="A266" s="206">
        <v>265</v>
      </c>
      <c r="B266" s="242">
        <v>4200</v>
      </c>
      <c r="C266" s="151">
        <v>3632</v>
      </c>
      <c r="D266" s="151" t="s">
        <v>118</v>
      </c>
      <c r="E266" s="151">
        <v>5171</v>
      </c>
      <c r="F266" s="151" t="s">
        <v>266</v>
      </c>
      <c r="G266" s="216"/>
      <c r="H266" s="217">
        <v>720</v>
      </c>
    </row>
    <row r="267" spans="1:8" ht="12.75">
      <c r="A267" s="206">
        <v>266</v>
      </c>
      <c r="B267" s="242">
        <v>4200</v>
      </c>
      <c r="C267" s="151">
        <v>3632</v>
      </c>
      <c r="D267" s="151" t="s">
        <v>118</v>
      </c>
      <c r="E267" s="151">
        <v>5331</v>
      </c>
      <c r="F267" s="244" t="s">
        <v>217</v>
      </c>
      <c r="G267" s="216" t="s">
        <v>299</v>
      </c>
      <c r="H267" s="217">
        <v>23322</v>
      </c>
    </row>
    <row r="268" spans="1:8" ht="12.75">
      <c r="A268" s="206">
        <v>267</v>
      </c>
      <c r="B268" s="149"/>
      <c r="C268" s="222" t="s">
        <v>300</v>
      </c>
      <c r="D268" s="222"/>
      <c r="E268" s="222"/>
      <c r="F268" s="222"/>
      <c r="G268" s="223"/>
      <c r="H268" s="293">
        <v>24749</v>
      </c>
    </row>
    <row r="269" spans="1:8" ht="12.75">
      <c r="A269" s="206">
        <v>268</v>
      </c>
      <c r="B269" s="242">
        <v>4200</v>
      </c>
      <c r="C269" s="151">
        <v>3716</v>
      </c>
      <c r="D269" s="151" t="s">
        <v>119</v>
      </c>
      <c r="E269" s="151">
        <v>5163</v>
      </c>
      <c r="F269" s="151" t="s">
        <v>203</v>
      </c>
      <c r="G269" s="216"/>
      <c r="H269" s="217">
        <v>17</v>
      </c>
    </row>
    <row r="270" spans="1:8" ht="12.75">
      <c r="A270" s="206">
        <v>269</v>
      </c>
      <c r="B270" s="242">
        <v>4200</v>
      </c>
      <c r="C270" s="151">
        <v>3716</v>
      </c>
      <c r="D270" s="151" t="s">
        <v>119</v>
      </c>
      <c r="E270" s="151">
        <v>5164</v>
      </c>
      <c r="F270" s="151" t="s">
        <v>227</v>
      </c>
      <c r="G270" s="216"/>
      <c r="H270" s="217">
        <v>11</v>
      </c>
    </row>
    <row r="271" spans="1:8" ht="12.75">
      <c r="A271" s="206">
        <v>270</v>
      </c>
      <c r="B271" s="242">
        <v>4200</v>
      </c>
      <c r="C271" s="151">
        <v>3716</v>
      </c>
      <c r="D271" s="151" t="s">
        <v>119</v>
      </c>
      <c r="E271" s="151">
        <v>5166</v>
      </c>
      <c r="F271" s="151" t="s">
        <v>194</v>
      </c>
      <c r="G271" s="216"/>
      <c r="H271" s="217">
        <v>700</v>
      </c>
    </row>
    <row r="272" spans="1:8" ht="12.75">
      <c r="A272" s="206">
        <v>271</v>
      </c>
      <c r="B272" s="242">
        <v>4200</v>
      </c>
      <c r="C272" s="151">
        <v>3716</v>
      </c>
      <c r="D272" s="151" t="s">
        <v>119</v>
      </c>
      <c r="E272" s="151">
        <v>5169</v>
      </c>
      <c r="F272" s="151" t="s">
        <v>198</v>
      </c>
      <c r="G272" s="216"/>
      <c r="H272" s="217">
        <v>2100</v>
      </c>
    </row>
    <row r="273" spans="1:8" ht="12.75">
      <c r="A273" s="206">
        <v>272</v>
      </c>
      <c r="B273" s="149"/>
      <c r="C273" s="222" t="s">
        <v>301</v>
      </c>
      <c r="D273" s="222"/>
      <c r="E273" s="222"/>
      <c r="F273" s="222"/>
      <c r="G273" s="223"/>
      <c r="H273" s="293">
        <v>2828</v>
      </c>
    </row>
    <row r="274" spans="1:8" ht="12.75">
      <c r="A274" s="206">
        <v>273</v>
      </c>
      <c r="B274" s="242">
        <v>4200</v>
      </c>
      <c r="C274" s="151">
        <v>3722</v>
      </c>
      <c r="D274" s="151" t="s">
        <v>120</v>
      </c>
      <c r="E274" s="151">
        <v>5169</v>
      </c>
      <c r="F274" s="151" t="s">
        <v>198</v>
      </c>
      <c r="G274" s="216"/>
      <c r="H274" s="217">
        <v>193108</v>
      </c>
    </row>
    <row r="275" spans="1:8" ht="12.75">
      <c r="A275" s="206">
        <v>274</v>
      </c>
      <c r="B275" s="149"/>
      <c r="C275" s="222" t="s">
        <v>302</v>
      </c>
      <c r="D275" s="222"/>
      <c r="E275" s="222"/>
      <c r="F275" s="222"/>
      <c r="G275" s="223"/>
      <c r="H275" s="293">
        <v>193108</v>
      </c>
    </row>
    <row r="276" spans="1:8" ht="12.75">
      <c r="A276" s="206">
        <v>275</v>
      </c>
      <c r="B276" s="313">
        <v>4200</v>
      </c>
      <c r="C276" s="314">
        <v>3725</v>
      </c>
      <c r="D276" s="315" t="s">
        <v>303</v>
      </c>
      <c r="E276" s="314">
        <v>5164</v>
      </c>
      <c r="F276" s="315" t="s">
        <v>227</v>
      </c>
      <c r="G276" s="316"/>
      <c r="H276" s="217">
        <v>320</v>
      </c>
    </row>
    <row r="277" spans="1:8" ht="12.75">
      <c r="A277" s="206">
        <v>276</v>
      </c>
      <c r="B277" s="313">
        <v>4200</v>
      </c>
      <c r="C277" s="314">
        <v>3725</v>
      </c>
      <c r="D277" s="315" t="s">
        <v>303</v>
      </c>
      <c r="E277" s="314">
        <v>5166</v>
      </c>
      <c r="F277" s="151" t="s">
        <v>194</v>
      </c>
      <c r="G277" s="316"/>
      <c r="H277" s="217">
        <v>500</v>
      </c>
    </row>
    <row r="278" spans="1:8" ht="12.75">
      <c r="A278" s="206">
        <v>277</v>
      </c>
      <c r="B278" s="242">
        <v>4200</v>
      </c>
      <c r="C278" s="151">
        <v>3725</v>
      </c>
      <c r="D278" s="315" t="s">
        <v>303</v>
      </c>
      <c r="E278" s="151">
        <v>5169</v>
      </c>
      <c r="F278" s="151" t="s">
        <v>198</v>
      </c>
      <c r="G278" s="216"/>
      <c r="H278" s="217">
        <v>148546</v>
      </c>
    </row>
    <row r="279" spans="1:8" ht="12.75">
      <c r="A279" s="206">
        <v>278</v>
      </c>
      <c r="B279" s="242">
        <v>4200</v>
      </c>
      <c r="C279" s="151">
        <v>3725</v>
      </c>
      <c r="D279" s="315" t="s">
        <v>303</v>
      </c>
      <c r="E279" s="151">
        <v>5341</v>
      </c>
      <c r="F279" s="151" t="s">
        <v>269</v>
      </c>
      <c r="G279" s="216"/>
      <c r="H279" s="217">
        <v>33500</v>
      </c>
    </row>
    <row r="280" spans="1:8" ht="12.75">
      <c r="A280" s="206">
        <v>279</v>
      </c>
      <c r="B280" s="242">
        <v>4200</v>
      </c>
      <c r="C280" s="151">
        <v>3725</v>
      </c>
      <c r="D280" s="315" t="s">
        <v>303</v>
      </c>
      <c r="E280" s="151">
        <v>5365</v>
      </c>
      <c r="F280" s="151" t="s">
        <v>271</v>
      </c>
      <c r="G280" s="216"/>
      <c r="H280" s="217">
        <v>7</v>
      </c>
    </row>
    <row r="281" spans="1:8" ht="12.75">
      <c r="A281" s="206">
        <v>280</v>
      </c>
      <c r="B281" s="149"/>
      <c r="C281" s="222" t="s">
        <v>304</v>
      </c>
      <c r="D281" s="222"/>
      <c r="E281" s="222"/>
      <c r="F281" s="222"/>
      <c r="G281" s="223"/>
      <c r="H281" s="293">
        <v>182873</v>
      </c>
    </row>
    <row r="282" spans="1:8" ht="12.75">
      <c r="A282" s="206">
        <v>281</v>
      </c>
      <c r="B282" s="242">
        <v>4200</v>
      </c>
      <c r="C282" s="151">
        <v>3727</v>
      </c>
      <c r="D282" s="151" t="s">
        <v>93</v>
      </c>
      <c r="E282" s="151">
        <v>5139</v>
      </c>
      <c r="F282" s="151" t="s">
        <v>220</v>
      </c>
      <c r="G282" s="216" t="s">
        <v>235</v>
      </c>
      <c r="H282" s="217">
        <v>100</v>
      </c>
    </row>
    <row r="283" spans="1:8" ht="12.75">
      <c r="A283" s="206">
        <v>282</v>
      </c>
      <c r="B283" s="242">
        <v>4200</v>
      </c>
      <c r="C283" s="151">
        <v>3727</v>
      </c>
      <c r="D283" s="151" t="s">
        <v>93</v>
      </c>
      <c r="E283" s="151">
        <v>5169</v>
      </c>
      <c r="F283" s="151" t="s">
        <v>198</v>
      </c>
      <c r="G283" s="216" t="s">
        <v>235</v>
      </c>
      <c r="H283" s="217">
        <v>994</v>
      </c>
    </row>
    <row r="284" spans="1:8" ht="12.75">
      <c r="A284" s="206">
        <v>283</v>
      </c>
      <c r="B284" s="242">
        <v>4200</v>
      </c>
      <c r="C284" s="151">
        <v>3727</v>
      </c>
      <c r="D284" s="151" t="s">
        <v>93</v>
      </c>
      <c r="E284" s="151">
        <v>5175</v>
      </c>
      <c r="F284" s="151" t="s">
        <v>215</v>
      </c>
      <c r="G284" s="216" t="s">
        <v>235</v>
      </c>
      <c r="H284" s="217">
        <v>46</v>
      </c>
    </row>
    <row r="285" spans="1:8" ht="12.75">
      <c r="A285" s="206">
        <v>284</v>
      </c>
      <c r="B285" s="149"/>
      <c r="C285" s="222" t="s">
        <v>246</v>
      </c>
      <c r="D285" s="222"/>
      <c r="E285" s="222"/>
      <c r="F285" s="222"/>
      <c r="G285" s="223"/>
      <c r="H285" s="317">
        <v>1140</v>
      </c>
    </row>
    <row r="286" spans="1:8" ht="12.75">
      <c r="A286" s="206">
        <v>285</v>
      </c>
      <c r="B286" s="242">
        <v>4200</v>
      </c>
      <c r="C286" s="151">
        <v>3729</v>
      </c>
      <c r="D286" s="151" t="s">
        <v>122</v>
      </c>
      <c r="E286" s="151">
        <v>5169</v>
      </c>
      <c r="F286" s="151" t="s">
        <v>198</v>
      </c>
      <c r="G286" s="216"/>
      <c r="H286" s="217">
        <v>3510</v>
      </c>
    </row>
    <row r="287" spans="1:8" ht="12.75">
      <c r="A287" s="206">
        <v>286</v>
      </c>
      <c r="B287" s="149"/>
      <c r="C287" s="222" t="s">
        <v>305</v>
      </c>
      <c r="D287" s="222"/>
      <c r="E287" s="222"/>
      <c r="F287" s="222"/>
      <c r="G287" s="223"/>
      <c r="H287" s="293">
        <v>3510</v>
      </c>
    </row>
    <row r="288" spans="1:8" ht="12.75">
      <c r="A288" s="206">
        <v>287</v>
      </c>
      <c r="B288" s="242">
        <v>4200</v>
      </c>
      <c r="C288" s="151">
        <v>3733</v>
      </c>
      <c r="D288" s="151" t="s">
        <v>123</v>
      </c>
      <c r="E288" s="151">
        <v>5166</v>
      </c>
      <c r="F288" s="151" t="s">
        <v>194</v>
      </c>
      <c r="G288" s="216"/>
      <c r="H288" s="217">
        <v>642</v>
      </c>
    </row>
    <row r="289" spans="1:8" ht="12.75">
      <c r="A289" s="206">
        <v>288</v>
      </c>
      <c r="B289" s="149"/>
      <c r="C289" s="222" t="s">
        <v>306</v>
      </c>
      <c r="D289" s="222"/>
      <c r="E289" s="222"/>
      <c r="F289" s="222"/>
      <c r="G289" s="223"/>
      <c r="H289" s="293">
        <v>642</v>
      </c>
    </row>
    <row r="290" spans="1:8" ht="12.75">
      <c r="A290" s="206">
        <v>289</v>
      </c>
      <c r="B290" s="242">
        <v>4200</v>
      </c>
      <c r="C290" s="151">
        <v>3739</v>
      </c>
      <c r="D290" s="151" t="s">
        <v>124</v>
      </c>
      <c r="E290" s="151">
        <v>5166</v>
      </c>
      <c r="F290" s="151" t="s">
        <v>194</v>
      </c>
      <c r="G290" s="216"/>
      <c r="H290" s="217">
        <v>650</v>
      </c>
    </row>
    <row r="291" spans="1:8" ht="12.75">
      <c r="A291" s="206">
        <v>290</v>
      </c>
      <c r="B291" s="242">
        <v>4200</v>
      </c>
      <c r="C291" s="151">
        <v>3739</v>
      </c>
      <c r="D291" s="151" t="s">
        <v>124</v>
      </c>
      <c r="E291" s="151">
        <v>5169</v>
      </c>
      <c r="F291" s="151" t="s">
        <v>198</v>
      </c>
      <c r="G291" s="216"/>
      <c r="H291" s="217">
        <v>250</v>
      </c>
    </row>
    <row r="292" spans="1:8" ht="12.75">
      <c r="A292" s="206">
        <v>291</v>
      </c>
      <c r="B292" s="242">
        <v>4200</v>
      </c>
      <c r="C292" s="151">
        <v>3739</v>
      </c>
      <c r="D292" s="151" t="s">
        <v>124</v>
      </c>
      <c r="E292" s="151">
        <v>5171</v>
      </c>
      <c r="F292" s="151" t="s">
        <v>266</v>
      </c>
      <c r="G292" s="216"/>
      <c r="H292" s="217">
        <v>10</v>
      </c>
    </row>
    <row r="293" spans="1:8" ht="12.75">
      <c r="A293" s="206">
        <v>292</v>
      </c>
      <c r="B293" s="149"/>
      <c r="C293" s="222" t="s">
        <v>307</v>
      </c>
      <c r="D293" s="222"/>
      <c r="E293" s="222"/>
      <c r="F293" s="222"/>
      <c r="G293" s="223"/>
      <c r="H293" s="293">
        <v>910</v>
      </c>
    </row>
    <row r="294" spans="1:8" ht="12.75">
      <c r="A294" s="206">
        <v>293</v>
      </c>
      <c r="B294" s="242">
        <v>4200</v>
      </c>
      <c r="C294" s="151">
        <v>3741</v>
      </c>
      <c r="D294" s="151" t="s">
        <v>125</v>
      </c>
      <c r="E294" s="151">
        <v>5169</v>
      </c>
      <c r="F294" s="151" t="s">
        <v>198</v>
      </c>
      <c r="G294" s="216"/>
      <c r="H294" s="217">
        <v>660</v>
      </c>
    </row>
    <row r="295" spans="1:8" ht="12.75">
      <c r="A295" s="206">
        <v>294</v>
      </c>
      <c r="B295" s="242">
        <v>4200</v>
      </c>
      <c r="C295" s="151">
        <v>3741</v>
      </c>
      <c r="D295" s="151" t="s">
        <v>125</v>
      </c>
      <c r="E295" s="151">
        <v>5331</v>
      </c>
      <c r="F295" s="244" t="s">
        <v>217</v>
      </c>
      <c r="G295" s="216" t="s">
        <v>308</v>
      </c>
      <c r="H295" s="217">
        <v>33509</v>
      </c>
    </row>
    <row r="296" spans="1:8" ht="12.75">
      <c r="A296" s="206">
        <v>295</v>
      </c>
      <c r="B296" s="149"/>
      <c r="C296" s="222" t="s">
        <v>309</v>
      </c>
      <c r="D296" s="222"/>
      <c r="E296" s="222"/>
      <c r="F296" s="222"/>
      <c r="G296" s="223"/>
      <c r="H296" s="293">
        <v>34169</v>
      </c>
    </row>
    <row r="297" spans="1:8" ht="12.75">
      <c r="A297" s="206">
        <v>296</v>
      </c>
      <c r="B297" s="242">
        <v>4200</v>
      </c>
      <c r="C297" s="151">
        <v>3742</v>
      </c>
      <c r="D297" s="151" t="s">
        <v>126</v>
      </c>
      <c r="E297" s="151">
        <v>5137</v>
      </c>
      <c r="F297" s="151" t="s">
        <v>223</v>
      </c>
      <c r="G297" s="216"/>
      <c r="H297" s="217">
        <v>50</v>
      </c>
    </row>
    <row r="298" spans="1:8" ht="12.75">
      <c r="A298" s="206">
        <v>297</v>
      </c>
      <c r="B298" s="242">
        <v>4200</v>
      </c>
      <c r="C298" s="151">
        <v>3742</v>
      </c>
      <c r="D298" s="151" t="s">
        <v>126</v>
      </c>
      <c r="E298" s="151">
        <v>5166</v>
      </c>
      <c r="F298" s="151" t="s">
        <v>194</v>
      </c>
      <c r="G298" s="216"/>
      <c r="H298" s="217">
        <v>100</v>
      </c>
    </row>
    <row r="299" spans="1:8" ht="12.75">
      <c r="A299" s="206">
        <v>298</v>
      </c>
      <c r="B299" s="242">
        <v>4200</v>
      </c>
      <c r="C299" s="151">
        <v>3742</v>
      </c>
      <c r="D299" s="151" t="s">
        <v>126</v>
      </c>
      <c r="E299" s="151">
        <v>5168</v>
      </c>
      <c r="F299" s="151" t="s">
        <v>310</v>
      </c>
      <c r="G299" s="216"/>
      <c r="H299" s="217">
        <v>80</v>
      </c>
    </row>
    <row r="300" spans="1:8" ht="12.75">
      <c r="A300" s="206">
        <v>299</v>
      </c>
      <c r="B300" s="242">
        <v>4200</v>
      </c>
      <c r="C300" s="151">
        <v>3742</v>
      </c>
      <c r="D300" s="151" t="s">
        <v>126</v>
      </c>
      <c r="E300" s="151">
        <v>5169</v>
      </c>
      <c r="F300" s="151" t="s">
        <v>198</v>
      </c>
      <c r="G300" s="216"/>
      <c r="H300" s="217">
        <v>500</v>
      </c>
    </row>
    <row r="301" spans="1:8" ht="12.75">
      <c r="A301" s="206">
        <v>300</v>
      </c>
      <c r="B301" s="149"/>
      <c r="C301" s="222" t="s">
        <v>311</v>
      </c>
      <c r="D301" s="222"/>
      <c r="E301" s="222"/>
      <c r="F301" s="222"/>
      <c r="G301" s="223"/>
      <c r="H301" s="293">
        <v>730</v>
      </c>
    </row>
    <row r="302" spans="1:8" ht="12.75">
      <c r="A302" s="206">
        <v>301</v>
      </c>
      <c r="B302" s="242">
        <v>4200</v>
      </c>
      <c r="C302" s="151">
        <v>3745</v>
      </c>
      <c r="D302" s="151" t="s">
        <v>114</v>
      </c>
      <c r="E302" s="151">
        <v>5166</v>
      </c>
      <c r="F302" s="151" t="s">
        <v>194</v>
      </c>
      <c r="G302" s="216"/>
      <c r="H302" s="217">
        <v>550</v>
      </c>
    </row>
    <row r="303" spans="1:8" ht="12.75">
      <c r="A303" s="206">
        <v>302</v>
      </c>
      <c r="B303" s="242">
        <v>4200</v>
      </c>
      <c r="C303" s="151">
        <v>3745</v>
      </c>
      <c r="D303" s="151" t="s">
        <v>114</v>
      </c>
      <c r="E303" s="151">
        <v>5169</v>
      </c>
      <c r="F303" s="151" t="s">
        <v>198</v>
      </c>
      <c r="G303" s="216"/>
      <c r="H303" s="217">
        <v>1750</v>
      </c>
    </row>
    <row r="304" spans="1:8" ht="12.75">
      <c r="A304" s="206">
        <v>303</v>
      </c>
      <c r="B304" s="242">
        <v>4200</v>
      </c>
      <c r="C304" s="151">
        <v>3745</v>
      </c>
      <c r="D304" s="151" t="s">
        <v>114</v>
      </c>
      <c r="E304" s="151">
        <v>5331</v>
      </c>
      <c r="F304" s="244" t="s">
        <v>217</v>
      </c>
      <c r="G304" s="216" t="s">
        <v>312</v>
      </c>
      <c r="H304" s="217">
        <v>25477</v>
      </c>
    </row>
    <row r="305" spans="1:8" ht="12.75">
      <c r="A305" s="206">
        <v>304</v>
      </c>
      <c r="B305" s="149"/>
      <c r="C305" s="222" t="s">
        <v>294</v>
      </c>
      <c r="D305" s="222"/>
      <c r="E305" s="222"/>
      <c r="F305" s="222"/>
      <c r="G305" s="223"/>
      <c r="H305" s="293">
        <v>27777</v>
      </c>
    </row>
    <row r="306" spans="1:8" ht="12.75">
      <c r="A306" s="206">
        <v>305</v>
      </c>
      <c r="B306" s="242">
        <v>4200</v>
      </c>
      <c r="C306" s="151">
        <v>3792</v>
      </c>
      <c r="D306" s="151" t="s">
        <v>127</v>
      </c>
      <c r="E306" s="151">
        <v>5169</v>
      </c>
      <c r="F306" s="151" t="s">
        <v>198</v>
      </c>
      <c r="G306" s="216"/>
      <c r="H306" s="217">
        <v>1218</v>
      </c>
    </row>
    <row r="307" spans="1:8" ht="12.75">
      <c r="A307" s="206">
        <v>306</v>
      </c>
      <c r="B307" s="242">
        <v>4200</v>
      </c>
      <c r="C307" s="151">
        <v>3792</v>
      </c>
      <c r="D307" s="151" t="s">
        <v>127</v>
      </c>
      <c r="E307" s="151">
        <v>5222</v>
      </c>
      <c r="F307" s="171" t="s">
        <v>231</v>
      </c>
      <c r="G307" s="318"/>
      <c r="H307" s="217">
        <v>1200</v>
      </c>
    </row>
    <row r="308" spans="1:8" ht="12.75">
      <c r="A308" s="206">
        <v>307</v>
      </c>
      <c r="B308" s="149"/>
      <c r="C308" s="222" t="s">
        <v>313</v>
      </c>
      <c r="D308" s="222"/>
      <c r="E308" s="222"/>
      <c r="F308" s="319"/>
      <c r="G308" s="320"/>
      <c r="H308" s="293">
        <v>2418</v>
      </c>
    </row>
    <row r="309" spans="1:8" ht="13.5" thickBot="1">
      <c r="A309" s="206">
        <v>308</v>
      </c>
      <c r="B309" s="198" t="s">
        <v>128</v>
      </c>
      <c r="C309" s="230"/>
      <c r="D309" s="230"/>
      <c r="E309" s="230"/>
      <c r="F309" s="230"/>
      <c r="G309" s="231"/>
      <c r="H309" s="232">
        <v>475004</v>
      </c>
    </row>
    <row r="310" spans="1:8" ht="12.75">
      <c r="A310" s="206">
        <v>309</v>
      </c>
      <c r="B310" s="149"/>
      <c r="C310" s="222"/>
      <c r="D310" s="222"/>
      <c r="E310" s="222"/>
      <c r="F310" s="319"/>
      <c r="G310" s="320"/>
      <c r="H310" s="293"/>
    </row>
    <row r="311" spans="1:8" ht="15.75">
      <c r="A311" s="206">
        <v>310</v>
      </c>
      <c r="B311" s="238" t="s">
        <v>32</v>
      </c>
      <c r="C311" s="162"/>
      <c r="D311" s="162"/>
      <c r="E311" s="162"/>
      <c r="F311" s="162"/>
      <c r="G311" s="277"/>
      <c r="H311" s="321"/>
    </row>
    <row r="312" spans="1:8" ht="12.75">
      <c r="A312" s="206">
        <v>311</v>
      </c>
      <c r="B312" s="322">
        <v>4300</v>
      </c>
      <c r="C312" s="162">
        <v>1014</v>
      </c>
      <c r="D312" s="162" t="s">
        <v>296</v>
      </c>
      <c r="E312" s="162">
        <v>5169</v>
      </c>
      <c r="F312" s="151" t="s">
        <v>198</v>
      </c>
      <c r="G312" s="216"/>
      <c r="H312" s="217">
        <v>50</v>
      </c>
    </row>
    <row r="313" spans="1:8" ht="12.75">
      <c r="A313" s="206">
        <v>312</v>
      </c>
      <c r="B313" s="160"/>
      <c r="C313" s="239" t="s">
        <v>298</v>
      </c>
      <c r="D313" s="239"/>
      <c r="E313" s="239"/>
      <c r="F313" s="222"/>
      <c r="G313" s="223"/>
      <c r="H313" s="300">
        <v>50</v>
      </c>
    </row>
    <row r="314" spans="1:8" ht="12.75">
      <c r="A314" s="206">
        <v>313</v>
      </c>
      <c r="B314" s="322">
        <v>4300</v>
      </c>
      <c r="C314" s="162">
        <v>1037</v>
      </c>
      <c r="D314" s="162" t="s">
        <v>314</v>
      </c>
      <c r="E314" s="162">
        <v>5169</v>
      </c>
      <c r="F314" s="151" t="s">
        <v>198</v>
      </c>
      <c r="G314" s="216" t="s">
        <v>315</v>
      </c>
      <c r="H314" s="217">
        <v>10</v>
      </c>
    </row>
    <row r="315" spans="1:8" ht="12.75">
      <c r="A315" s="206">
        <v>314</v>
      </c>
      <c r="B315" s="322">
        <v>4300</v>
      </c>
      <c r="C315" s="162">
        <v>1037</v>
      </c>
      <c r="D315" s="162" t="s">
        <v>314</v>
      </c>
      <c r="E315" s="162">
        <v>5192</v>
      </c>
      <c r="F315" s="151" t="s">
        <v>228</v>
      </c>
      <c r="G315" s="216" t="s">
        <v>316</v>
      </c>
      <c r="H315" s="217">
        <v>60</v>
      </c>
    </row>
    <row r="316" spans="1:8" ht="12.75">
      <c r="A316" s="206">
        <v>315</v>
      </c>
      <c r="B316" s="160"/>
      <c r="C316" s="239" t="s">
        <v>317</v>
      </c>
      <c r="D316" s="239"/>
      <c r="E316" s="239"/>
      <c r="F316" s="239"/>
      <c r="G316" s="307"/>
      <c r="H316" s="308">
        <v>70</v>
      </c>
    </row>
    <row r="317" spans="1:8" ht="12.75">
      <c r="A317" s="206">
        <v>316</v>
      </c>
      <c r="B317" s="322">
        <v>4300</v>
      </c>
      <c r="C317" s="162">
        <v>2310</v>
      </c>
      <c r="D317" s="162" t="s">
        <v>318</v>
      </c>
      <c r="E317" s="162">
        <v>5169</v>
      </c>
      <c r="F317" s="151" t="s">
        <v>198</v>
      </c>
      <c r="G317" s="216"/>
      <c r="H317" s="217">
        <v>100</v>
      </c>
    </row>
    <row r="318" spans="1:8" ht="12.75">
      <c r="A318" s="206">
        <v>317</v>
      </c>
      <c r="B318" s="160"/>
      <c r="C318" s="239" t="s">
        <v>319</v>
      </c>
      <c r="D318" s="239"/>
      <c r="E318" s="239"/>
      <c r="F318" s="239"/>
      <c r="G318" s="307"/>
      <c r="H318" s="308">
        <v>100</v>
      </c>
    </row>
    <row r="319" spans="1:8" ht="12.75">
      <c r="A319" s="206">
        <v>318</v>
      </c>
      <c r="B319" s="323">
        <v>4300</v>
      </c>
      <c r="C319" s="186">
        <v>2321</v>
      </c>
      <c r="D319" s="324" t="s">
        <v>132</v>
      </c>
      <c r="E319" s="186">
        <v>5169</v>
      </c>
      <c r="F319" s="164" t="s">
        <v>198</v>
      </c>
      <c r="G319" s="254" t="s">
        <v>320</v>
      </c>
      <c r="H319" s="325">
        <v>48</v>
      </c>
    </row>
    <row r="320" spans="1:8" ht="12.75">
      <c r="A320" s="206">
        <v>319</v>
      </c>
      <c r="B320" s="323">
        <v>4300</v>
      </c>
      <c r="C320" s="186">
        <v>2321</v>
      </c>
      <c r="D320" s="324" t="s">
        <v>132</v>
      </c>
      <c r="E320" s="186">
        <v>5192</v>
      </c>
      <c r="F320" s="186" t="s">
        <v>228</v>
      </c>
      <c r="G320" s="254" t="s">
        <v>320</v>
      </c>
      <c r="H320" s="325">
        <v>360</v>
      </c>
    </row>
    <row r="321" spans="1:8" ht="12.75">
      <c r="A321" s="206">
        <v>320</v>
      </c>
      <c r="B321" s="326"/>
      <c r="C321" s="239" t="s">
        <v>321</v>
      </c>
      <c r="D321" s="259"/>
      <c r="E321" s="259"/>
      <c r="F321" s="259"/>
      <c r="G321" s="260"/>
      <c r="H321" s="327">
        <v>408</v>
      </c>
    </row>
    <row r="322" spans="1:8" ht="12.75">
      <c r="A322" s="206">
        <v>321</v>
      </c>
      <c r="B322" s="322">
        <v>4300</v>
      </c>
      <c r="C322" s="162">
        <v>2331</v>
      </c>
      <c r="D322" s="162" t="s">
        <v>322</v>
      </c>
      <c r="E322" s="162">
        <v>5219</v>
      </c>
      <c r="F322" s="328" t="s">
        <v>323</v>
      </c>
      <c r="G322" s="216" t="s">
        <v>324</v>
      </c>
      <c r="H322" s="217">
        <v>3800</v>
      </c>
    </row>
    <row r="323" spans="1:8" ht="12.75">
      <c r="A323" s="206">
        <v>322</v>
      </c>
      <c r="B323" s="160"/>
      <c r="C323" s="239" t="s">
        <v>325</v>
      </c>
      <c r="D323" s="239"/>
      <c r="E323" s="239"/>
      <c r="F323" s="239"/>
      <c r="G323" s="307"/>
      <c r="H323" s="308">
        <v>3800</v>
      </c>
    </row>
    <row r="324" spans="1:8" ht="12.75">
      <c r="A324" s="206">
        <v>323</v>
      </c>
      <c r="B324" s="322">
        <v>4300</v>
      </c>
      <c r="C324" s="162">
        <v>2333</v>
      </c>
      <c r="D324" s="162" t="s">
        <v>134</v>
      </c>
      <c r="E324" s="162">
        <v>5169</v>
      </c>
      <c r="F324" s="151" t="s">
        <v>198</v>
      </c>
      <c r="G324" s="216"/>
      <c r="H324" s="217">
        <v>3450</v>
      </c>
    </row>
    <row r="325" spans="1:8" ht="12.75">
      <c r="A325" s="206">
        <v>324</v>
      </c>
      <c r="B325" s="322">
        <v>4300</v>
      </c>
      <c r="C325" s="162">
        <v>2333</v>
      </c>
      <c r="D325" s="162" t="s">
        <v>134</v>
      </c>
      <c r="E325" s="162">
        <v>5171</v>
      </c>
      <c r="F325" s="151" t="s">
        <v>266</v>
      </c>
      <c r="G325" s="216"/>
      <c r="H325" s="217">
        <v>150</v>
      </c>
    </row>
    <row r="326" spans="1:8" ht="12.75">
      <c r="A326" s="206">
        <v>325</v>
      </c>
      <c r="B326" s="160"/>
      <c r="C326" s="239" t="s">
        <v>326</v>
      </c>
      <c r="D326" s="239"/>
      <c r="E326" s="239"/>
      <c r="F326" s="239"/>
      <c r="G326" s="307"/>
      <c r="H326" s="308">
        <v>3600</v>
      </c>
    </row>
    <row r="327" spans="1:8" ht="12.75">
      <c r="A327" s="206">
        <v>326</v>
      </c>
      <c r="B327" s="323">
        <v>4300</v>
      </c>
      <c r="C327" s="186">
        <v>3739</v>
      </c>
      <c r="D327" s="186" t="s">
        <v>124</v>
      </c>
      <c r="E327" s="186">
        <v>5169</v>
      </c>
      <c r="F327" s="151" t="s">
        <v>198</v>
      </c>
      <c r="G327" s="254" t="s">
        <v>327</v>
      </c>
      <c r="H327" s="325">
        <v>250</v>
      </c>
    </row>
    <row r="328" spans="1:8" ht="12.75">
      <c r="A328" s="206">
        <v>327</v>
      </c>
      <c r="B328" s="160"/>
      <c r="C328" s="239" t="s">
        <v>307</v>
      </c>
      <c r="D328" s="239"/>
      <c r="E328" s="239"/>
      <c r="F328" s="239"/>
      <c r="G328" s="307"/>
      <c r="H328" s="308">
        <v>250</v>
      </c>
    </row>
    <row r="329" spans="1:8" ht="12.75">
      <c r="A329" s="206">
        <v>328</v>
      </c>
      <c r="B329" s="322">
        <v>4300</v>
      </c>
      <c r="C329" s="162">
        <v>3744</v>
      </c>
      <c r="D329" s="162" t="s">
        <v>328</v>
      </c>
      <c r="E329" s="162">
        <v>5137</v>
      </c>
      <c r="F329" s="151" t="s">
        <v>223</v>
      </c>
      <c r="G329" s="216"/>
      <c r="H329" s="217">
        <v>21</v>
      </c>
    </row>
    <row r="330" spans="1:8" ht="12.75">
      <c r="A330" s="206">
        <v>329</v>
      </c>
      <c r="B330" s="322">
        <v>4300</v>
      </c>
      <c r="C330" s="162">
        <v>3744</v>
      </c>
      <c r="D330" s="162" t="s">
        <v>328</v>
      </c>
      <c r="E330" s="162">
        <v>5139</v>
      </c>
      <c r="F330" s="151" t="s">
        <v>220</v>
      </c>
      <c r="G330" s="216"/>
      <c r="H330" s="217">
        <v>229</v>
      </c>
    </row>
    <row r="331" spans="1:8" ht="12.75">
      <c r="A331" s="206">
        <v>330</v>
      </c>
      <c r="B331" s="322">
        <v>4300</v>
      </c>
      <c r="C331" s="162">
        <v>3744</v>
      </c>
      <c r="D331" s="162" t="s">
        <v>328</v>
      </c>
      <c r="E331" s="162">
        <v>5169</v>
      </c>
      <c r="F331" s="151" t="s">
        <v>198</v>
      </c>
      <c r="G331" s="216"/>
      <c r="H331" s="217">
        <v>146</v>
      </c>
    </row>
    <row r="332" spans="1:8" s="247" customFormat="1" ht="12.75">
      <c r="A332" s="206">
        <v>331</v>
      </c>
      <c r="B332" s="160"/>
      <c r="C332" s="239" t="s">
        <v>329</v>
      </c>
      <c r="D332" s="239"/>
      <c r="E332" s="239"/>
      <c r="F332" s="222"/>
      <c r="G332" s="223"/>
      <c r="H332" s="308">
        <v>396</v>
      </c>
    </row>
    <row r="333" spans="1:8" ht="12.75">
      <c r="A333" s="206">
        <v>332</v>
      </c>
      <c r="B333" s="322">
        <v>4300</v>
      </c>
      <c r="C333" s="162">
        <v>3745</v>
      </c>
      <c r="D333" s="162" t="s">
        <v>114</v>
      </c>
      <c r="E333" s="162">
        <v>5137</v>
      </c>
      <c r="F333" s="151" t="s">
        <v>223</v>
      </c>
      <c r="G333" s="216"/>
      <c r="H333" s="217">
        <v>48</v>
      </c>
    </row>
    <row r="334" spans="1:8" ht="12.75">
      <c r="A334" s="206">
        <v>333</v>
      </c>
      <c r="B334" s="322">
        <v>4300</v>
      </c>
      <c r="C334" s="162">
        <v>3745</v>
      </c>
      <c r="D334" s="162" t="s">
        <v>114</v>
      </c>
      <c r="E334" s="162">
        <v>5169</v>
      </c>
      <c r="F334" s="151" t="s">
        <v>198</v>
      </c>
      <c r="G334" s="216"/>
      <c r="H334" s="217">
        <v>9207</v>
      </c>
    </row>
    <row r="335" spans="1:8" ht="12.75">
      <c r="A335" s="206">
        <v>334</v>
      </c>
      <c r="B335" s="322">
        <v>4300</v>
      </c>
      <c r="C335" s="162">
        <v>3745</v>
      </c>
      <c r="D335" s="162" t="s">
        <v>114</v>
      </c>
      <c r="E335" s="162">
        <v>5171</v>
      </c>
      <c r="F335" s="162" t="s">
        <v>266</v>
      </c>
      <c r="G335" s="277"/>
      <c r="H335" s="217">
        <v>1703</v>
      </c>
    </row>
    <row r="336" spans="1:8" ht="12.75">
      <c r="A336" s="206">
        <v>335</v>
      </c>
      <c r="B336" s="160"/>
      <c r="C336" s="239" t="s">
        <v>294</v>
      </c>
      <c r="D336" s="239"/>
      <c r="E336" s="239"/>
      <c r="F336" s="239"/>
      <c r="G336" s="307"/>
      <c r="H336" s="308">
        <v>10958</v>
      </c>
    </row>
    <row r="337" spans="1:8" ht="13.5" thickBot="1">
      <c r="A337" s="206">
        <v>336</v>
      </c>
      <c r="B337" s="198" t="s">
        <v>136</v>
      </c>
      <c r="C337" s="230"/>
      <c r="D337" s="230"/>
      <c r="E337" s="230"/>
      <c r="F337" s="230"/>
      <c r="G337" s="231"/>
      <c r="H337" s="232">
        <v>19632</v>
      </c>
    </row>
    <row r="338" spans="1:8" ht="12.75">
      <c r="A338" s="206">
        <v>337</v>
      </c>
      <c r="B338" s="160"/>
      <c r="C338" s="239"/>
      <c r="D338" s="239"/>
      <c r="E338" s="239"/>
      <c r="F338" s="239"/>
      <c r="G338" s="307"/>
      <c r="H338" s="308"/>
    </row>
    <row r="339" spans="1:8" ht="15.75">
      <c r="A339" s="206">
        <v>338</v>
      </c>
      <c r="B339" s="329" t="s">
        <v>13</v>
      </c>
      <c r="C339" s="264"/>
      <c r="D339" s="264"/>
      <c r="E339" s="264"/>
      <c r="F339" s="264"/>
      <c r="G339" s="265"/>
      <c r="H339" s="253"/>
    </row>
    <row r="340" spans="1:8" ht="12.75">
      <c r="A340" s="206">
        <v>339</v>
      </c>
      <c r="B340" s="242">
        <v>5300</v>
      </c>
      <c r="C340" s="151">
        <v>6171</v>
      </c>
      <c r="D340" s="151" t="s">
        <v>79</v>
      </c>
      <c r="E340" s="151">
        <v>5137</v>
      </c>
      <c r="F340" s="162" t="s">
        <v>223</v>
      </c>
      <c r="G340" s="277"/>
      <c r="H340" s="217">
        <v>7095</v>
      </c>
    </row>
    <row r="341" spans="1:8" ht="12.75">
      <c r="A341" s="206">
        <v>340</v>
      </c>
      <c r="B341" s="242">
        <v>5300</v>
      </c>
      <c r="C341" s="151">
        <v>6171</v>
      </c>
      <c r="D341" s="151" t="s">
        <v>79</v>
      </c>
      <c r="E341" s="151">
        <v>5139</v>
      </c>
      <c r="F341" s="151" t="s">
        <v>220</v>
      </c>
      <c r="G341" s="216"/>
      <c r="H341" s="217">
        <v>1960</v>
      </c>
    </row>
    <row r="342" spans="1:8" ht="12.75">
      <c r="A342" s="206">
        <v>341</v>
      </c>
      <c r="B342" s="242">
        <v>5300</v>
      </c>
      <c r="C342" s="151">
        <v>6171</v>
      </c>
      <c r="D342" s="151" t="s">
        <v>79</v>
      </c>
      <c r="E342" s="151">
        <v>5162</v>
      </c>
      <c r="F342" s="151" t="s">
        <v>264</v>
      </c>
      <c r="G342" s="216"/>
      <c r="H342" s="217">
        <v>7250</v>
      </c>
    </row>
    <row r="343" spans="1:8" ht="12.75">
      <c r="A343" s="206">
        <v>342</v>
      </c>
      <c r="B343" s="242">
        <v>5300</v>
      </c>
      <c r="C343" s="151">
        <v>6171</v>
      </c>
      <c r="D343" s="151" t="s">
        <v>79</v>
      </c>
      <c r="E343" s="151">
        <v>5166</v>
      </c>
      <c r="F343" s="151" t="s">
        <v>194</v>
      </c>
      <c r="G343" s="216"/>
      <c r="H343" s="217">
        <v>2000</v>
      </c>
    </row>
    <row r="344" spans="1:8" ht="12.75">
      <c r="A344" s="206">
        <v>343</v>
      </c>
      <c r="B344" s="242">
        <v>5300</v>
      </c>
      <c r="C344" s="151">
        <v>6171</v>
      </c>
      <c r="D344" s="151" t="s">
        <v>79</v>
      </c>
      <c r="E344" s="151">
        <v>5166</v>
      </c>
      <c r="F344" s="151" t="s">
        <v>194</v>
      </c>
      <c r="G344" s="216" t="s">
        <v>235</v>
      </c>
      <c r="H344" s="217">
        <v>500</v>
      </c>
    </row>
    <row r="345" spans="1:8" ht="12.75">
      <c r="A345" s="206">
        <v>344</v>
      </c>
      <c r="B345" s="242">
        <v>5300</v>
      </c>
      <c r="C345" s="151">
        <v>6171</v>
      </c>
      <c r="D345" s="151" t="s">
        <v>79</v>
      </c>
      <c r="E345" s="151">
        <v>5167</v>
      </c>
      <c r="F345" s="151" t="s">
        <v>265</v>
      </c>
      <c r="G345" s="216"/>
      <c r="H345" s="217">
        <v>5000</v>
      </c>
    </row>
    <row r="346" spans="1:8" ht="12.75">
      <c r="A346" s="206">
        <v>345</v>
      </c>
      <c r="B346" s="242">
        <v>5300</v>
      </c>
      <c r="C346" s="151">
        <v>6171</v>
      </c>
      <c r="D346" s="151" t="s">
        <v>79</v>
      </c>
      <c r="E346" s="151">
        <v>5167</v>
      </c>
      <c r="F346" s="151" t="s">
        <v>265</v>
      </c>
      <c r="G346" s="216" t="s">
        <v>235</v>
      </c>
      <c r="H346" s="217">
        <v>400</v>
      </c>
    </row>
    <row r="347" spans="1:8" ht="12.75">
      <c r="A347" s="206">
        <v>346</v>
      </c>
      <c r="B347" s="242">
        <v>5300</v>
      </c>
      <c r="C347" s="151">
        <v>6171</v>
      </c>
      <c r="D347" s="151" t="s">
        <v>79</v>
      </c>
      <c r="E347" s="151">
        <v>5169</v>
      </c>
      <c r="F347" s="151" t="s">
        <v>198</v>
      </c>
      <c r="G347" s="216"/>
      <c r="H347" s="217">
        <v>172889</v>
      </c>
    </row>
    <row r="348" spans="1:8" ht="12.75">
      <c r="A348" s="206">
        <v>347</v>
      </c>
      <c r="B348" s="242">
        <v>5300</v>
      </c>
      <c r="C348" s="151">
        <v>6171</v>
      </c>
      <c r="D348" s="151" t="s">
        <v>79</v>
      </c>
      <c r="E348" s="151">
        <v>5171</v>
      </c>
      <c r="F348" s="151" t="s">
        <v>266</v>
      </c>
      <c r="G348" s="216"/>
      <c r="H348" s="217">
        <v>5161</v>
      </c>
    </row>
    <row r="349" spans="1:8" ht="12.75">
      <c r="A349" s="206">
        <v>348</v>
      </c>
      <c r="B349" s="242">
        <v>5300</v>
      </c>
      <c r="C349" s="151">
        <v>6171</v>
      </c>
      <c r="D349" s="151" t="s">
        <v>79</v>
      </c>
      <c r="E349" s="151">
        <v>5172</v>
      </c>
      <c r="F349" s="151" t="s">
        <v>279</v>
      </c>
      <c r="G349" s="216"/>
      <c r="H349" s="217">
        <v>500</v>
      </c>
    </row>
    <row r="350" spans="1:8" ht="12.75">
      <c r="A350" s="206">
        <v>349</v>
      </c>
      <c r="B350" s="263"/>
      <c r="C350" s="264" t="s">
        <v>199</v>
      </c>
      <c r="D350" s="264"/>
      <c r="E350" s="264"/>
      <c r="F350" s="264"/>
      <c r="G350" s="265"/>
      <c r="H350" s="266">
        <v>202755</v>
      </c>
    </row>
    <row r="351" spans="1:8" ht="13.5" thickBot="1">
      <c r="A351" s="206">
        <v>350</v>
      </c>
      <c r="B351" s="281" t="s">
        <v>137</v>
      </c>
      <c r="C351" s="282"/>
      <c r="D351" s="282"/>
      <c r="E351" s="282"/>
      <c r="F351" s="282"/>
      <c r="G351" s="283"/>
      <c r="H351" s="284">
        <v>202755</v>
      </c>
    </row>
    <row r="352" spans="1:8" ht="12.75">
      <c r="A352" s="206">
        <v>351</v>
      </c>
      <c r="B352" s="149"/>
      <c r="C352" s="222"/>
      <c r="D352" s="222"/>
      <c r="E352" s="222"/>
      <c r="F352" s="222"/>
      <c r="G352" s="223"/>
      <c r="H352" s="293"/>
    </row>
    <row r="353" spans="1:8" ht="15.75">
      <c r="A353" s="206">
        <v>352</v>
      </c>
      <c r="B353" s="238" t="s">
        <v>138</v>
      </c>
      <c r="C353" s="162"/>
      <c r="D353" s="162"/>
      <c r="E353" s="162"/>
      <c r="F353" s="162"/>
      <c r="G353" s="277"/>
      <c r="H353" s="321"/>
    </row>
    <row r="354" spans="1:8" ht="12.75">
      <c r="A354" s="206">
        <v>353</v>
      </c>
      <c r="B354" s="242">
        <v>5400</v>
      </c>
      <c r="C354" s="151">
        <v>2143</v>
      </c>
      <c r="D354" s="243" t="s">
        <v>84</v>
      </c>
      <c r="E354" s="151">
        <v>5329</v>
      </c>
      <c r="F354" s="151" t="s">
        <v>330</v>
      </c>
      <c r="G354" s="216" t="s">
        <v>331</v>
      </c>
      <c r="H354" s="217">
        <v>1486</v>
      </c>
    </row>
    <row r="355" spans="1:8" ht="12.75">
      <c r="A355" s="206">
        <v>354</v>
      </c>
      <c r="B355" s="149"/>
      <c r="C355" s="222" t="s">
        <v>219</v>
      </c>
      <c r="D355" s="222"/>
      <c r="E355" s="222"/>
      <c r="F355" s="222"/>
      <c r="G355" s="223"/>
      <c r="H355" s="293">
        <v>1486</v>
      </c>
    </row>
    <row r="356" spans="1:8" ht="12.75">
      <c r="A356" s="206">
        <v>355</v>
      </c>
      <c r="B356" s="322">
        <v>5400</v>
      </c>
      <c r="C356" s="162">
        <v>2212</v>
      </c>
      <c r="D356" s="162" t="s">
        <v>139</v>
      </c>
      <c r="E356" s="162">
        <v>5166</v>
      </c>
      <c r="F356" s="162" t="s">
        <v>194</v>
      </c>
      <c r="G356" s="277"/>
      <c r="H356" s="217">
        <v>2481</v>
      </c>
    </row>
    <row r="357" spans="1:8" ht="12.75">
      <c r="A357" s="206">
        <v>356</v>
      </c>
      <c r="B357" s="322">
        <v>5400</v>
      </c>
      <c r="C357" s="162">
        <v>2212</v>
      </c>
      <c r="D357" s="162" t="s">
        <v>139</v>
      </c>
      <c r="E357" s="162">
        <v>5168</v>
      </c>
      <c r="F357" s="162" t="s">
        <v>310</v>
      </c>
      <c r="G357" s="277"/>
      <c r="H357" s="217">
        <v>9206</v>
      </c>
    </row>
    <row r="358" spans="1:8" ht="12.75">
      <c r="A358" s="206">
        <v>357</v>
      </c>
      <c r="B358" s="322">
        <v>5400</v>
      </c>
      <c r="C358" s="162">
        <v>2212</v>
      </c>
      <c r="D358" s="162" t="s">
        <v>139</v>
      </c>
      <c r="E358" s="162">
        <v>5169</v>
      </c>
      <c r="F358" s="151" t="s">
        <v>198</v>
      </c>
      <c r="G358" s="216"/>
      <c r="H358" s="217">
        <v>415223</v>
      </c>
    </row>
    <row r="359" spans="1:8" ht="12.75">
      <c r="A359" s="206">
        <v>358</v>
      </c>
      <c r="B359" s="322">
        <v>5400</v>
      </c>
      <c r="C359" s="162">
        <v>2212</v>
      </c>
      <c r="D359" s="162" t="s">
        <v>139</v>
      </c>
      <c r="E359" s="162">
        <v>5171</v>
      </c>
      <c r="F359" s="162" t="s">
        <v>266</v>
      </c>
      <c r="G359" s="277"/>
      <c r="H359" s="217">
        <v>145852</v>
      </c>
    </row>
    <row r="360" spans="1:8" ht="12.75">
      <c r="A360" s="206">
        <v>359</v>
      </c>
      <c r="B360" s="322">
        <v>5400</v>
      </c>
      <c r="C360" s="162">
        <v>2212</v>
      </c>
      <c r="D360" s="162" t="s">
        <v>139</v>
      </c>
      <c r="E360" s="162">
        <v>5192</v>
      </c>
      <c r="F360" s="151" t="s">
        <v>228</v>
      </c>
      <c r="G360" s="277"/>
      <c r="H360" s="217">
        <v>100</v>
      </c>
    </row>
    <row r="361" spans="1:8" ht="12.75">
      <c r="A361" s="206">
        <v>360</v>
      </c>
      <c r="B361" s="322">
        <v>5400</v>
      </c>
      <c r="C361" s="162">
        <v>2212</v>
      </c>
      <c r="D361" s="162" t="s">
        <v>139</v>
      </c>
      <c r="E361" s="162">
        <v>5339</v>
      </c>
      <c r="F361" s="162" t="s">
        <v>332</v>
      </c>
      <c r="G361" s="277"/>
      <c r="H361" s="217">
        <v>7000</v>
      </c>
    </row>
    <row r="362" spans="1:8" ht="12.75">
      <c r="A362" s="206">
        <v>361</v>
      </c>
      <c r="B362" s="160"/>
      <c r="C362" s="239" t="s">
        <v>333</v>
      </c>
      <c r="D362" s="239"/>
      <c r="E362" s="239"/>
      <c r="F362" s="228"/>
      <c r="G362" s="229"/>
      <c r="H362" s="308">
        <v>579862</v>
      </c>
    </row>
    <row r="363" spans="1:8" ht="12.75">
      <c r="A363" s="206">
        <v>362</v>
      </c>
      <c r="B363" s="323">
        <v>5400</v>
      </c>
      <c r="C363" s="186">
        <v>2219</v>
      </c>
      <c r="D363" s="186" t="s">
        <v>104</v>
      </c>
      <c r="E363" s="186">
        <v>5169</v>
      </c>
      <c r="F363" s="164" t="s">
        <v>198</v>
      </c>
      <c r="G363" s="251" t="s">
        <v>334</v>
      </c>
      <c r="H363" s="217">
        <v>26000</v>
      </c>
    </row>
    <row r="364" spans="1:8" ht="12.75">
      <c r="A364" s="206">
        <v>363</v>
      </c>
      <c r="B364" s="322">
        <v>5400</v>
      </c>
      <c r="C364" s="162">
        <v>2219</v>
      </c>
      <c r="D364" s="162" t="s">
        <v>104</v>
      </c>
      <c r="E364" s="162">
        <v>5192</v>
      </c>
      <c r="F364" s="151" t="s">
        <v>228</v>
      </c>
      <c r="G364" s="277" t="s">
        <v>335</v>
      </c>
      <c r="H364" s="217">
        <v>1500</v>
      </c>
    </row>
    <row r="365" spans="1:8" ht="12.75">
      <c r="A365" s="206">
        <v>364</v>
      </c>
      <c r="B365" s="160"/>
      <c r="C365" s="239" t="s">
        <v>283</v>
      </c>
      <c r="D365" s="239"/>
      <c r="E365" s="239"/>
      <c r="F365" s="239"/>
      <c r="G365" s="307"/>
      <c r="H365" s="308">
        <v>27500</v>
      </c>
    </row>
    <row r="366" spans="1:8" ht="12.75">
      <c r="A366" s="206">
        <v>365</v>
      </c>
      <c r="B366" s="322">
        <v>5400</v>
      </c>
      <c r="C366" s="162">
        <v>2229</v>
      </c>
      <c r="D366" s="162" t="s">
        <v>105</v>
      </c>
      <c r="E366" s="162">
        <v>5213</v>
      </c>
      <c r="F366" s="328" t="s">
        <v>336</v>
      </c>
      <c r="G366" s="277" t="s">
        <v>337</v>
      </c>
      <c r="H366" s="217">
        <v>1731000</v>
      </c>
    </row>
    <row r="367" spans="1:8" ht="12.75">
      <c r="A367" s="206">
        <v>366</v>
      </c>
      <c r="B367" s="160"/>
      <c r="C367" s="239" t="s">
        <v>284</v>
      </c>
      <c r="D367" s="239"/>
      <c r="E367" s="239"/>
      <c r="F367" s="239"/>
      <c r="G367" s="307"/>
      <c r="H367" s="308">
        <v>1731000</v>
      </c>
    </row>
    <row r="368" spans="1:8" ht="12.75">
      <c r="A368" s="206">
        <v>367</v>
      </c>
      <c r="B368" s="323">
        <v>5400</v>
      </c>
      <c r="C368" s="186">
        <v>2271</v>
      </c>
      <c r="D368" s="186" t="s">
        <v>90</v>
      </c>
      <c r="E368" s="186">
        <v>5139</v>
      </c>
      <c r="F368" s="151" t="s">
        <v>220</v>
      </c>
      <c r="G368" s="254" t="s">
        <v>235</v>
      </c>
      <c r="H368" s="217">
        <v>60</v>
      </c>
    </row>
    <row r="369" spans="1:8" ht="12.75">
      <c r="A369" s="206">
        <v>368</v>
      </c>
      <c r="B369" s="323">
        <v>5400</v>
      </c>
      <c r="C369" s="186">
        <v>2271</v>
      </c>
      <c r="D369" s="186" t="s">
        <v>90</v>
      </c>
      <c r="E369" s="186">
        <v>5164</v>
      </c>
      <c r="F369" s="186" t="s">
        <v>227</v>
      </c>
      <c r="G369" s="254" t="s">
        <v>235</v>
      </c>
      <c r="H369" s="217">
        <v>90</v>
      </c>
    </row>
    <row r="370" spans="1:8" ht="12.75">
      <c r="A370" s="206">
        <v>369</v>
      </c>
      <c r="B370" s="323">
        <v>5400</v>
      </c>
      <c r="C370" s="186">
        <v>2271</v>
      </c>
      <c r="D370" s="186" t="s">
        <v>90</v>
      </c>
      <c r="E370" s="186">
        <v>5166</v>
      </c>
      <c r="F370" s="164" t="s">
        <v>194</v>
      </c>
      <c r="G370" s="254" t="s">
        <v>235</v>
      </c>
      <c r="H370" s="217">
        <v>100</v>
      </c>
    </row>
    <row r="371" spans="1:8" ht="12.75">
      <c r="A371" s="206">
        <v>370</v>
      </c>
      <c r="B371" s="323">
        <v>5400</v>
      </c>
      <c r="C371" s="186">
        <v>2271</v>
      </c>
      <c r="D371" s="186" t="s">
        <v>90</v>
      </c>
      <c r="E371" s="186">
        <v>5169</v>
      </c>
      <c r="F371" s="186" t="s">
        <v>198</v>
      </c>
      <c r="G371" s="254" t="s">
        <v>338</v>
      </c>
      <c r="H371" s="217">
        <v>820</v>
      </c>
    </row>
    <row r="372" spans="1:8" ht="12.75">
      <c r="A372" s="206">
        <v>371</v>
      </c>
      <c r="B372" s="323">
        <v>5400</v>
      </c>
      <c r="C372" s="186">
        <v>2271</v>
      </c>
      <c r="D372" s="186" t="s">
        <v>90</v>
      </c>
      <c r="E372" s="186">
        <v>5169</v>
      </c>
      <c r="F372" s="186" t="s">
        <v>198</v>
      </c>
      <c r="G372" s="254" t="s">
        <v>235</v>
      </c>
      <c r="H372" s="217">
        <v>275</v>
      </c>
    </row>
    <row r="373" spans="1:8" ht="12.75">
      <c r="A373" s="206">
        <v>372</v>
      </c>
      <c r="B373" s="322">
        <v>5400</v>
      </c>
      <c r="C373" s="162">
        <v>2271</v>
      </c>
      <c r="D373" s="162" t="s">
        <v>90</v>
      </c>
      <c r="E373" s="162">
        <v>5171</v>
      </c>
      <c r="F373" s="162" t="s">
        <v>266</v>
      </c>
      <c r="G373" s="277"/>
      <c r="H373" s="217">
        <v>3080</v>
      </c>
    </row>
    <row r="374" spans="1:8" ht="12.75">
      <c r="A374" s="206">
        <v>373</v>
      </c>
      <c r="B374" s="323">
        <v>5400</v>
      </c>
      <c r="C374" s="186">
        <v>2271</v>
      </c>
      <c r="D374" s="186" t="s">
        <v>90</v>
      </c>
      <c r="E374" s="162">
        <v>5175</v>
      </c>
      <c r="F374" s="162" t="s">
        <v>215</v>
      </c>
      <c r="G374" s="277" t="s">
        <v>235</v>
      </c>
      <c r="H374" s="217">
        <v>50</v>
      </c>
    </row>
    <row r="375" spans="1:8" ht="12.75">
      <c r="A375" s="206">
        <v>374</v>
      </c>
      <c r="B375" s="160"/>
      <c r="C375" s="239" t="s">
        <v>241</v>
      </c>
      <c r="D375" s="239"/>
      <c r="E375" s="239"/>
      <c r="F375" s="239"/>
      <c r="G375" s="307"/>
      <c r="H375" s="308">
        <v>4475</v>
      </c>
    </row>
    <row r="376" spans="1:8" ht="12.75">
      <c r="A376" s="206">
        <v>375</v>
      </c>
      <c r="B376" s="322">
        <v>5400</v>
      </c>
      <c r="C376" s="162">
        <v>2299</v>
      </c>
      <c r="D376" s="162" t="s">
        <v>339</v>
      </c>
      <c r="E376" s="162">
        <v>5166</v>
      </c>
      <c r="F376" s="162" t="s">
        <v>194</v>
      </c>
      <c r="G376" s="277" t="s">
        <v>340</v>
      </c>
      <c r="H376" s="217">
        <v>1650</v>
      </c>
    </row>
    <row r="377" spans="1:8" ht="12.75">
      <c r="A377" s="206">
        <v>376</v>
      </c>
      <c r="B377" s="322">
        <v>5400</v>
      </c>
      <c r="C377" s="162">
        <v>2299</v>
      </c>
      <c r="D377" s="162" t="s">
        <v>339</v>
      </c>
      <c r="E377" s="162">
        <v>5213</v>
      </c>
      <c r="F377" s="328" t="s">
        <v>336</v>
      </c>
      <c r="G377" s="277" t="s">
        <v>340</v>
      </c>
      <c r="H377" s="217">
        <v>3850</v>
      </c>
    </row>
    <row r="378" spans="1:8" ht="12.75">
      <c r="A378" s="206">
        <v>377</v>
      </c>
      <c r="B378" s="160"/>
      <c r="C378" s="239" t="s">
        <v>341</v>
      </c>
      <c r="D378" s="239"/>
      <c r="E378" s="239"/>
      <c r="F378" s="239"/>
      <c r="G378" s="307"/>
      <c r="H378" s="224">
        <v>5500</v>
      </c>
    </row>
    <row r="379" spans="1:8" ht="12.75">
      <c r="A379" s="206">
        <v>378</v>
      </c>
      <c r="B379" s="322">
        <v>5400</v>
      </c>
      <c r="C379" s="187">
        <v>3636</v>
      </c>
      <c r="D379" s="187" t="s">
        <v>86</v>
      </c>
      <c r="E379" s="187">
        <v>5166</v>
      </c>
      <c r="F379" s="187" t="s">
        <v>194</v>
      </c>
      <c r="G379" s="277" t="s">
        <v>235</v>
      </c>
      <c r="H379" s="217">
        <v>1500</v>
      </c>
    </row>
    <row r="380" spans="1:8" ht="12.75">
      <c r="A380" s="206">
        <v>379</v>
      </c>
      <c r="B380" s="160"/>
      <c r="C380" s="330" t="s">
        <v>230</v>
      </c>
      <c r="D380" s="331"/>
      <c r="E380" s="332"/>
      <c r="F380" s="332"/>
      <c r="G380" s="307"/>
      <c r="H380" s="308">
        <v>1500</v>
      </c>
    </row>
    <row r="381" spans="1:8" ht="13.5" thickBot="1">
      <c r="A381" s="206">
        <v>380</v>
      </c>
      <c r="B381" s="198" t="s">
        <v>142</v>
      </c>
      <c r="C381" s="230"/>
      <c r="D381" s="230"/>
      <c r="E381" s="230"/>
      <c r="F381" s="230"/>
      <c r="G381" s="231"/>
      <c r="H381" s="232">
        <v>2351323</v>
      </c>
    </row>
    <row r="382" spans="1:8" ht="12.75">
      <c r="A382" s="206">
        <v>381</v>
      </c>
      <c r="B382" s="160"/>
      <c r="C382" s="239"/>
      <c r="D382" s="239"/>
      <c r="E382" s="239"/>
      <c r="F382" s="239"/>
      <c r="G382" s="307"/>
      <c r="H382" s="308"/>
    </row>
    <row r="383" spans="1:8" ht="15.75">
      <c r="A383" s="206">
        <v>382</v>
      </c>
      <c r="B383" s="238" t="s">
        <v>143</v>
      </c>
      <c r="C383" s="239"/>
      <c r="D383" s="239"/>
      <c r="E383" s="239"/>
      <c r="F383" s="239"/>
      <c r="G383" s="307"/>
      <c r="H383" s="333"/>
    </row>
    <row r="384" spans="1:8" ht="12.75">
      <c r="A384" s="206">
        <v>383</v>
      </c>
      <c r="B384" s="322">
        <v>5600</v>
      </c>
      <c r="C384" s="162">
        <v>3639</v>
      </c>
      <c r="D384" s="162" t="s">
        <v>113</v>
      </c>
      <c r="E384" s="162">
        <v>5166</v>
      </c>
      <c r="F384" s="162" t="s">
        <v>194</v>
      </c>
      <c r="G384" s="277"/>
      <c r="H384" s="217">
        <v>950</v>
      </c>
    </row>
    <row r="385" spans="1:8" ht="12.75">
      <c r="A385" s="206">
        <v>384</v>
      </c>
      <c r="B385" s="322">
        <v>5600</v>
      </c>
      <c r="C385" s="162">
        <v>3639</v>
      </c>
      <c r="D385" s="162" t="s">
        <v>113</v>
      </c>
      <c r="E385" s="162">
        <v>5169</v>
      </c>
      <c r="F385" s="151" t="s">
        <v>198</v>
      </c>
      <c r="G385" s="216"/>
      <c r="H385" s="217">
        <v>900</v>
      </c>
    </row>
    <row r="386" spans="1:8" ht="12.75">
      <c r="A386" s="206">
        <v>385</v>
      </c>
      <c r="B386" s="322">
        <v>5600</v>
      </c>
      <c r="C386" s="162">
        <v>3639</v>
      </c>
      <c r="D386" s="162" t="s">
        <v>113</v>
      </c>
      <c r="E386" s="162">
        <v>5171</v>
      </c>
      <c r="F386" s="162" t="s">
        <v>266</v>
      </c>
      <c r="G386" s="216"/>
      <c r="H386" s="217">
        <v>50</v>
      </c>
    </row>
    <row r="387" spans="1:8" ht="12.75">
      <c r="A387" s="206">
        <v>386</v>
      </c>
      <c r="B387" s="322">
        <v>5600</v>
      </c>
      <c r="C387" s="162">
        <v>3639</v>
      </c>
      <c r="D387" s="162" t="s">
        <v>113</v>
      </c>
      <c r="E387" s="162">
        <v>5173</v>
      </c>
      <c r="F387" s="244" t="s">
        <v>239</v>
      </c>
      <c r="G387" s="216"/>
      <c r="H387" s="217">
        <v>50</v>
      </c>
    </row>
    <row r="388" spans="1:8" ht="12.75">
      <c r="A388" s="206">
        <v>387</v>
      </c>
      <c r="B388" s="322">
        <v>5600</v>
      </c>
      <c r="C388" s="162">
        <v>3639</v>
      </c>
      <c r="D388" s="162" t="s">
        <v>113</v>
      </c>
      <c r="E388" s="162">
        <v>5192</v>
      </c>
      <c r="F388" s="151" t="s">
        <v>228</v>
      </c>
      <c r="G388" s="277"/>
      <c r="H388" s="217">
        <v>400</v>
      </c>
    </row>
    <row r="389" spans="1:8" ht="12.75">
      <c r="A389" s="206">
        <v>388</v>
      </c>
      <c r="B389" s="322">
        <v>5600</v>
      </c>
      <c r="C389" s="162">
        <v>3639</v>
      </c>
      <c r="D389" s="162" t="s">
        <v>113</v>
      </c>
      <c r="E389" s="162">
        <v>5362</v>
      </c>
      <c r="F389" s="151" t="s">
        <v>206</v>
      </c>
      <c r="G389" s="277"/>
      <c r="H389" s="217">
        <v>50</v>
      </c>
    </row>
    <row r="390" spans="1:8" ht="12.75">
      <c r="A390" s="206">
        <v>389</v>
      </c>
      <c r="B390" s="322"/>
      <c r="C390" s="239" t="s">
        <v>293</v>
      </c>
      <c r="D390" s="162"/>
      <c r="E390" s="162"/>
      <c r="F390" s="162"/>
      <c r="G390" s="277"/>
      <c r="H390" s="308">
        <v>2400</v>
      </c>
    </row>
    <row r="391" spans="1:8" ht="13.5" thickBot="1">
      <c r="A391" s="206">
        <v>390</v>
      </c>
      <c r="B391" s="198" t="s">
        <v>144</v>
      </c>
      <c r="C391" s="230"/>
      <c r="D391" s="230"/>
      <c r="E391" s="230"/>
      <c r="F391" s="230"/>
      <c r="G391" s="231"/>
      <c r="H391" s="232">
        <v>2400</v>
      </c>
    </row>
    <row r="392" spans="1:8" ht="12.75">
      <c r="A392" s="206">
        <v>391</v>
      </c>
      <c r="B392" s="160"/>
      <c r="C392" s="239"/>
      <c r="D392" s="239"/>
      <c r="E392" s="239"/>
      <c r="F392" s="239"/>
      <c r="G392" s="307"/>
      <c r="H392" s="308"/>
    </row>
    <row r="393" spans="1:8" ht="15.75">
      <c r="A393" s="206">
        <v>392</v>
      </c>
      <c r="B393" s="238" t="s">
        <v>15</v>
      </c>
      <c r="C393" s="239"/>
      <c r="D393" s="239"/>
      <c r="E393" s="239"/>
      <c r="F393" s="239"/>
      <c r="G393" s="307"/>
      <c r="H393" s="334"/>
    </row>
    <row r="394" spans="1:8" ht="12.75">
      <c r="A394" s="206">
        <v>393</v>
      </c>
      <c r="B394" s="149"/>
      <c r="C394" s="222" t="s">
        <v>342</v>
      </c>
      <c r="D394" s="222"/>
      <c r="E394" s="222"/>
      <c r="F394" s="222"/>
      <c r="G394" s="223"/>
      <c r="H394" s="293">
        <v>0</v>
      </c>
    </row>
    <row r="395" spans="1:8" ht="12.75">
      <c r="A395" s="206">
        <v>394</v>
      </c>
      <c r="B395" s="322">
        <v>5700</v>
      </c>
      <c r="C395" s="162">
        <v>2310</v>
      </c>
      <c r="D395" s="162" t="s">
        <v>318</v>
      </c>
      <c r="E395" s="162">
        <v>5166</v>
      </c>
      <c r="F395" s="162" t="s">
        <v>194</v>
      </c>
      <c r="G395" s="277"/>
      <c r="H395" s="217">
        <v>300</v>
      </c>
    </row>
    <row r="396" spans="1:8" ht="12.75">
      <c r="A396" s="206">
        <v>395</v>
      </c>
      <c r="B396" s="322">
        <v>5700</v>
      </c>
      <c r="C396" s="162">
        <v>2310</v>
      </c>
      <c r="D396" s="162" t="s">
        <v>318</v>
      </c>
      <c r="E396" s="162">
        <v>5169</v>
      </c>
      <c r="F396" s="151" t="s">
        <v>198</v>
      </c>
      <c r="G396" s="216"/>
      <c r="H396" s="217">
        <v>392</v>
      </c>
    </row>
    <row r="397" spans="1:8" ht="12.75">
      <c r="A397" s="206">
        <v>396</v>
      </c>
      <c r="B397" s="322">
        <v>5700</v>
      </c>
      <c r="C397" s="162">
        <v>2310</v>
      </c>
      <c r="D397" s="162" t="s">
        <v>318</v>
      </c>
      <c r="E397" s="162">
        <v>5341</v>
      </c>
      <c r="F397" s="151" t="s">
        <v>269</v>
      </c>
      <c r="G397" s="216" t="s">
        <v>343</v>
      </c>
      <c r="H397" s="217">
        <v>2009</v>
      </c>
    </row>
    <row r="398" spans="1:8" ht="12.75">
      <c r="A398" s="206">
        <v>397</v>
      </c>
      <c r="B398" s="160"/>
      <c r="C398" s="239" t="s">
        <v>319</v>
      </c>
      <c r="D398" s="239"/>
      <c r="E398" s="239"/>
      <c r="F398" s="222"/>
      <c r="G398" s="223"/>
      <c r="H398" s="308">
        <v>2701</v>
      </c>
    </row>
    <row r="399" spans="1:8" ht="12.75">
      <c r="A399" s="206">
        <v>398</v>
      </c>
      <c r="B399" s="322">
        <v>5700</v>
      </c>
      <c r="C399" s="162">
        <v>2321</v>
      </c>
      <c r="D399" s="162" t="s">
        <v>344</v>
      </c>
      <c r="E399" s="162">
        <v>5166</v>
      </c>
      <c r="F399" s="162" t="s">
        <v>194</v>
      </c>
      <c r="G399" s="277"/>
      <c r="H399" s="217">
        <v>706</v>
      </c>
    </row>
    <row r="400" spans="1:8" ht="12.75">
      <c r="A400" s="206">
        <v>399</v>
      </c>
      <c r="B400" s="322">
        <v>5700</v>
      </c>
      <c r="C400" s="162">
        <v>2321</v>
      </c>
      <c r="D400" s="162" t="s">
        <v>344</v>
      </c>
      <c r="E400" s="162">
        <v>5169</v>
      </c>
      <c r="F400" s="151" t="s">
        <v>198</v>
      </c>
      <c r="G400" s="216"/>
      <c r="H400" s="217">
        <v>580</v>
      </c>
    </row>
    <row r="401" spans="1:8" ht="12.75">
      <c r="A401" s="206">
        <v>400</v>
      </c>
      <c r="B401" s="322">
        <v>5700</v>
      </c>
      <c r="C401" s="162">
        <v>2321</v>
      </c>
      <c r="D401" s="162" t="s">
        <v>344</v>
      </c>
      <c r="E401" s="162">
        <v>5171</v>
      </c>
      <c r="F401" s="162" t="s">
        <v>266</v>
      </c>
      <c r="G401" s="216"/>
      <c r="H401" s="217">
        <v>100</v>
      </c>
    </row>
    <row r="402" spans="1:8" ht="12.75">
      <c r="A402" s="206">
        <v>401</v>
      </c>
      <c r="B402" s="322">
        <v>5700</v>
      </c>
      <c r="C402" s="162">
        <v>2321</v>
      </c>
      <c r="D402" s="162" t="s">
        <v>344</v>
      </c>
      <c r="E402" s="162">
        <v>5192</v>
      </c>
      <c r="F402" s="151" t="s">
        <v>228</v>
      </c>
      <c r="G402" s="216"/>
      <c r="H402" s="217">
        <v>20</v>
      </c>
    </row>
    <row r="403" spans="1:8" ht="12.75">
      <c r="A403" s="206">
        <v>402</v>
      </c>
      <c r="B403" s="160"/>
      <c r="C403" s="239" t="s">
        <v>321</v>
      </c>
      <c r="D403" s="239"/>
      <c r="E403" s="239"/>
      <c r="F403" s="222"/>
      <c r="G403" s="223"/>
      <c r="H403" s="308">
        <v>1406</v>
      </c>
    </row>
    <row r="404" spans="1:8" ht="12.75">
      <c r="A404" s="206">
        <v>403</v>
      </c>
      <c r="B404" s="322">
        <v>5700</v>
      </c>
      <c r="C404" s="162">
        <v>3631</v>
      </c>
      <c r="D404" s="162" t="s">
        <v>146</v>
      </c>
      <c r="E404" s="162">
        <v>5166</v>
      </c>
      <c r="F404" s="162" t="s">
        <v>194</v>
      </c>
      <c r="G404" s="277"/>
      <c r="H404" s="217">
        <v>100</v>
      </c>
    </row>
    <row r="405" spans="1:8" ht="12.75">
      <c r="A405" s="206">
        <v>404</v>
      </c>
      <c r="B405" s="322">
        <v>5700</v>
      </c>
      <c r="C405" s="162">
        <v>3631</v>
      </c>
      <c r="D405" s="162" t="s">
        <v>146</v>
      </c>
      <c r="E405" s="162">
        <v>5169</v>
      </c>
      <c r="F405" s="151" t="s">
        <v>198</v>
      </c>
      <c r="G405" s="216" t="s">
        <v>345</v>
      </c>
      <c r="H405" s="217">
        <v>136742</v>
      </c>
    </row>
    <row r="406" spans="1:8" ht="12.75">
      <c r="A406" s="206">
        <v>405</v>
      </c>
      <c r="B406" s="160"/>
      <c r="C406" s="239" t="s">
        <v>346</v>
      </c>
      <c r="D406" s="239"/>
      <c r="E406" s="239"/>
      <c r="F406" s="222"/>
      <c r="G406" s="223"/>
      <c r="H406" s="308">
        <v>136842</v>
      </c>
    </row>
    <row r="407" spans="1:8" ht="12.75">
      <c r="A407" s="206">
        <v>406</v>
      </c>
      <c r="B407" s="322">
        <v>5700</v>
      </c>
      <c r="C407" s="162">
        <v>3633</v>
      </c>
      <c r="D407" s="162" t="s">
        <v>347</v>
      </c>
      <c r="E407" s="162">
        <v>5166</v>
      </c>
      <c r="F407" s="162" t="s">
        <v>194</v>
      </c>
      <c r="G407" s="277"/>
      <c r="H407" s="217">
        <v>400</v>
      </c>
    </row>
    <row r="408" spans="1:8" ht="12.75">
      <c r="A408" s="206">
        <v>407</v>
      </c>
      <c r="B408" s="322">
        <v>5700</v>
      </c>
      <c r="C408" s="162">
        <v>3633</v>
      </c>
      <c r="D408" s="162" t="s">
        <v>347</v>
      </c>
      <c r="E408" s="162">
        <v>5168</v>
      </c>
      <c r="F408" s="162" t="s">
        <v>310</v>
      </c>
      <c r="G408" s="277"/>
      <c r="H408" s="217">
        <v>100</v>
      </c>
    </row>
    <row r="409" spans="1:8" ht="12.75">
      <c r="A409" s="206">
        <v>408</v>
      </c>
      <c r="B409" s="322">
        <v>5700</v>
      </c>
      <c r="C409" s="162">
        <v>3633</v>
      </c>
      <c r="D409" s="162" t="s">
        <v>347</v>
      </c>
      <c r="E409" s="162">
        <v>5169</v>
      </c>
      <c r="F409" s="151" t="s">
        <v>198</v>
      </c>
      <c r="G409" s="216" t="s">
        <v>345</v>
      </c>
      <c r="H409" s="217">
        <v>3922</v>
      </c>
    </row>
    <row r="410" spans="1:8" ht="12.75">
      <c r="A410" s="206">
        <v>409</v>
      </c>
      <c r="B410" s="322">
        <v>5700</v>
      </c>
      <c r="C410" s="162">
        <v>3633</v>
      </c>
      <c r="D410" s="162" t="s">
        <v>347</v>
      </c>
      <c r="E410" s="162">
        <v>5171</v>
      </c>
      <c r="F410" s="151" t="s">
        <v>266</v>
      </c>
      <c r="G410" s="216"/>
      <c r="H410" s="217">
        <v>200</v>
      </c>
    </row>
    <row r="411" spans="1:8" ht="12.75">
      <c r="A411" s="206">
        <v>410</v>
      </c>
      <c r="B411" s="322">
        <v>5700</v>
      </c>
      <c r="C411" s="162">
        <v>3633</v>
      </c>
      <c r="D411" s="162" t="s">
        <v>347</v>
      </c>
      <c r="E411" s="162">
        <v>5213</v>
      </c>
      <c r="F411" s="328" t="s">
        <v>336</v>
      </c>
      <c r="G411" s="216" t="s">
        <v>345</v>
      </c>
      <c r="H411" s="217">
        <v>14169</v>
      </c>
    </row>
    <row r="412" spans="1:8" ht="12.75">
      <c r="A412" s="206">
        <v>411</v>
      </c>
      <c r="B412" s="160"/>
      <c r="C412" s="239" t="s">
        <v>348</v>
      </c>
      <c r="D412" s="239"/>
      <c r="E412" s="239"/>
      <c r="F412" s="239"/>
      <c r="G412" s="307"/>
      <c r="H412" s="308">
        <v>18791</v>
      </c>
    </row>
    <row r="413" spans="1:8" ht="12.75">
      <c r="A413" s="206">
        <v>412</v>
      </c>
      <c r="B413" s="322">
        <v>5700</v>
      </c>
      <c r="C413" s="162">
        <v>3699</v>
      </c>
      <c r="D413" s="162" t="s">
        <v>349</v>
      </c>
      <c r="E413" s="162">
        <v>5166</v>
      </c>
      <c r="F413" s="162" t="s">
        <v>194</v>
      </c>
      <c r="G413" s="277"/>
      <c r="H413" s="217">
        <v>100</v>
      </c>
    </row>
    <row r="414" spans="1:8" ht="12.75">
      <c r="A414" s="206">
        <v>413</v>
      </c>
      <c r="B414" s="322">
        <v>5700</v>
      </c>
      <c r="C414" s="162">
        <v>3699</v>
      </c>
      <c r="D414" s="162" t="s">
        <v>349</v>
      </c>
      <c r="E414" s="162">
        <v>5168</v>
      </c>
      <c r="F414" s="162" t="s">
        <v>310</v>
      </c>
      <c r="G414" s="277"/>
      <c r="H414" s="217">
        <v>60</v>
      </c>
    </row>
    <row r="415" spans="1:8" ht="12.75">
      <c r="A415" s="206">
        <v>414</v>
      </c>
      <c r="B415" s="322">
        <v>5700</v>
      </c>
      <c r="C415" s="162">
        <v>3699</v>
      </c>
      <c r="D415" s="162" t="s">
        <v>349</v>
      </c>
      <c r="E415" s="162">
        <v>5169</v>
      </c>
      <c r="F415" s="151" t="s">
        <v>198</v>
      </c>
      <c r="G415" s="216"/>
      <c r="H415" s="217">
        <v>8000</v>
      </c>
    </row>
    <row r="416" spans="1:8" ht="12.75">
      <c r="A416" s="206">
        <v>415</v>
      </c>
      <c r="B416" s="160"/>
      <c r="C416" s="239" t="s">
        <v>350</v>
      </c>
      <c r="D416" s="239"/>
      <c r="E416" s="239"/>
      <c r="F416" s="222"/>
      <c r="G416" s="223"/>
      <c r="H416" s="308">
        <v>8160</v>
      </c>
    </row>
    <row r="417" spans="1:8" ht="13.5" thickBot="1">
      <c r="A417" s="206">
        <v>416</v>
      </c>
      <c r="B417" s="198" t="s">
        <v>149</v>
      </c>
      <c r="C417" s="230"/>
      <c r="D417" s="230"/>
      <c r="E417" s="230"/>
      <c r="F417" s="230"/>
      <c r="G417" s="231"/>
      <c r="H417" s="232">
        <v>167900</v>
      </c>
    </row>
    <row r="418" spans="1:8" ht="12.75">
      <c r="A418" s="206">
        <v>417</v>
      </c>
      <c r="B418" s="175"/>
      <c r="C418" s="335"/>
      <c r="D418" s="335"/>
      <c r="E418" s="335"/>
      <c r="F418" s="335"/>
      <c r="G418" s="336"/>
      <c r="H418" s="337"/>
    </row>
    <row r="419" spans="1:8" ht="15.75">
      <c r="A419" s="206">
        <v>418</v>
      </c>
      <c r="B419" s="338" t="s">
        <v>44</v>
      </c>
      <c r="C419" s="339"/>
      <c r="D419" s="339"/>
      <c r="E419" s="184"/>
      <c r="F419" s="244"/>
      <c r="G419" s="278"/>
      <c r="H419" s="300"/>
    </row>
    <row r="420" spans="1:8" ht="12.75">
      <c r="A420" s="206">
        <v>419</v>
      </c>
      <c r="B420" s="340">
        <v>6200</v>
      </c>
      <c r="C420" s="162">
        <v>3612</v>
      </c>
      <c r="D420" s="162" t="s">
        <v>150</v>
      </c>
      <c r="E420" s="162">
        <v>5161</v>
      </c>
      <c r="F420" s="162" t="s">
        <v>263</v>
      </c>
      <c r="G420" s="277" t="s">
        <v>351</v>
      </c>
      <c r="H420" s="217">
        <v>50</v>
      </c>
    </row>
    <row r="421" spans="1:8" ht="12.75">
      <c r="A421" s="206">
        <v>420</v>
      </c>
      <c r="B421" s="340">
        <v>6200</v>
      </c>
      <c r="C421" s="162">
        <v>3612</v>
      </c>
      <c r="D421" s="162" t="s">
        <v>150</v>
      </c>
      <c r="E421" s="162">
        <v>5164</v>
      </c>
      <c r="F421" s="162" t="s">
        <v>227</v>
      </c>
      <c r="G421" s="277" t="s">
        <v>351</v>
      </c>
      <c r="H421" s="217">
        <v>50</v>
      </c>
    </row>
    <row r="422" spans="1:8" ht="12.75">
      <c r="A422" s="206">
        <v>421</v>
      </c>
      <c r="B422" s="340">
        <v>6200</v>
      </c>
      <c r="C422" s="162">
        <v>3612</v>
      </c>
      <c r="D422" s="162" t="s">
        <v>150</v>
      </c>
      <c r="E422" s="162">
        <v>5166</v>
      </c>
      <c r="F422" s="162" t="s">
        <v>194</v>
      </c>
      <c r="G422" s="277" t="s">
        <v>351</v>
      </c>
      <c r="H422" s="217">
        <v>5000</v>
      </c>
    </row>
    <row r="423" spans="1:8" ht="12.75">
      <c r="A423" s="206">
        <v>422</v>
      </c>
      <c r="B423" s="340">
        <v>6200</v>
      </c>
      <c r="C423" s="162">
        <v>3612</v>
      </c>
      <c r="D423" s="162" t="s">
        <v>150</v>
      </c>
      <c r="E423" s="162">
        <v>5169</v>
      </c>
      <c r="F423" s="151" t="s">
        <v>198</v>
      </c>
      <c r="G423" s="216" t="s">
        <v>351</v>
      </c>
      <c r="H423" s="217">
        <v>2000</v>
      </c>
    </row>
    <row r="424" spans="1:8" ht="12.75">
      <c r="A424" s="206">
        <v>423</v>
      </c>
      <c r="B424" s="340">
        <v>6200</v>
      </c>
      <c r="C424" s="162">
        <v>3612</v>
      </c>
      <c r="D424" s="162" t="s">
        <v>150</v>
      </c>
      <c r="E424" s="162">
        <v>5192</v>
      </c>
      <c r="F424" s="151" t="s">
        <v>228</v>
      </c>
      <c r="G424" s="216" t="s">
        <v>351</v>
      </c>
      <c r="H424" s="217">
        <v>50</v>
      </c>
    </row>
    <row r="425" spans="1:8" ht="12.75">
      <c r="A425" s="206">
        <v>424</v>
      </c>
      <c r="B425" s="340">
        <v>6200</v>
      </c>
      <c r="C425" s="162">
        <v>3612</v>
      </c>
      <c r="D425" s="162" t="s">
        <v>150</v>
      </c>
      <c r="E425" s="162">
        <v>5213</v>
      </c>
      <c r="F425" s="328" t="s">
        <v>336</v>
      </c>
      <c r="G425" s="277" t="s">
        <v>351</v>
      </c>
      <c r="H425" s="217">
        <v>126000</v>
      </c>
    </row>
    <row r="426" spans="1:8" ht="12.75">
      <c r="A426" s="206">
        <v>425</v>
      </c>
      <c r="B426" s="340">
        <v>6200</v>
      </c>
      <c r="C426" s="162">
        <v>3612</v>
      </c>
      <c r="D426" s="162" t="s">
        <v>150</v>
      </c>
      <c r="E426" s="162">
        <v>5222</v>
      </c>
      <c r="F426" s="171" t="s">
        <v>231</v>
      </c>
      <c r="G426" s="277" t="s">
        <v>351</v>
      </c>
      <c r="H426" s="217">
        <v>28000</v>
      </c>
    </row>
    <row r="427" spans="1:8" ht="12.75">
      <c r="A427" s="206">
        <v>426</v>
      </c>
      <c r="B427" s="340">
        <v>6200</v>
      </c>
      <c r="C427" s="162">
        <v>3612</v>
      </c>
      <c r="D427" s="162" t="s">
        <v>150</v>
      </c>
      <c r="E427" s="162">
        <v>5225</v>
      </c>
      <c r="F427" s="151" t="s">
        <v>352</v>
      </c>
      <c r="G427" s="277" t="s">
        <v>351</v>
      </c>
      <c r="H427" s="217">
        <v>441000</v>
      </c>
    </row>
    <row r="428" spans="1:8" ht="12.75">
      <c r="A428" s="206">
        <v>427</v>
      </c>
      <c r="B428" s="340">
        <v>6200</v>
      </c>
      <c r="C428" s="162">
        <v>3612</v>
      </c>
      <c r="D428" s="162" t="s">
        <v>150</v>
      </c>
      <c r="E428" s="162">
        <v>5341</v>
      </c>
      <c r="F428" s="162" t="s">
        <v>269</v>
      </c>
      <c r="G428" s="277" t="s">
        <v>351</v>
      </c>
      <c r="H428" s="217">
        <v>50</v>
      </c>
    </row>
    <row r="429" spans="1:8" ht="12.75">
      <c r="A429" s="206">
        <v>428</v>
      </c>
      <c r="B429" s="340">
        <v>6200</v>
      </c>
      <c r="C429" s="162">
        <v>3612</v>
      </c>
      <c r="D429" s="162" t="s">
        <v>150</v>
      </c>
      <c r="E429" s="162">
        <v>5341</v>
      </c>
      <c r="F429" s="162" t="s">
        <v>269</v>
      </c>
      <c r="G429" s="277" t="s">
        <v>353</v>
      </c>
      <c r="H429" s="217">
        <v>22233</v>
      </c>
    </row>
    <row r="430" spans="1:8" ht="12.75">
      <c r="A430" s="206">
        <v>429</v>
      </c>
      <c r="B430" s="340">
        <v>6200</v>
      </c>
      <c r="C430" s="162">
        <v>3612</v>
      </c>
      <c r="D430" s="162" t="s">
        <v>150</v>
      </c>
      <c r="E430" s="162">
        <v>5361</v>
      </c>
      <c r="F430" s="162" t="s">
        <v>270</v>
      </c>
      <c r="G430" s="277" t="s">
        <v>351</v>
      </c>
      <c r="H430" s="217">
        <v>300</v>
      </c>
    </row>
    <row r="431" spans="1:8" ht="12.75">
      <c r="A431" s="206">
        <v>430</v>
      </c>
      <c r="B431" s="340">
        <v>6200</v>
      </c>
      <c r="C431" s="162">
        <v>3612</v>
      </c>
      <c r="D431" s="162" t="s">
        <v>150</v>
      </c>
      <c r="E431" s="162">
        <v>5362</v>
      </c>
      <c r="F431" s="151" t="s">
        <v>206</v>
      </c>
      <c r="G431" s="277" t="s">
        <v>351</v>
      </c>
      <c r="H431" s="217">
        <v>40000</v>
      </c>
    </row>
    <row r="432" spans="1:8" ht="12.75">
      <c r="A432" s="206">
        <v>431</v>
      </c>
      <c r="B432" s="340">
        <v>6200</v>
      </c>
      <c r="C432" s="162">
        <v>3612</v>
      </c>
      <c r="D432" s="162" t="s">
        <v>150</v>
      </c>
      <c r="E432" s="162">
        <v>5499</v>
      </c>
      <c r="F432" s="151" t="s">
        <v>274</v>
      </c>
      <c r="G432" s="277" t="s">
        <v>351</v>
      </c>
      <c r="H432" s="217">
        <v>10000</v>
      </c>
    </row>
    <row r="433" spans="1:8" ht="12.75">
      <c r="A433" s="206">
        <v>432</v>
      </c>
      <c r="B433" s="160"/>
      <c r="C433" s="239" t="s">
        <v>354</v>
      </c>
      <c r="D433" s="239"/>
      <c r="E433" s="239"/>
      <c r="F433" s="222"/>
      <c r="G433" s="223"/>
      <c r="H433" s="308">
        <v>674733</v>
      </c>
    </row>
    <row r="434" spans="1:8" ht="12.75">
      <c r="A434" s="206">
        <v>433</v>
      </c>
      <c r="B434" s="340">
        <v>6200</v>
      </c>
      <c r="C434" s="162">
        <v>3619</v>
      </c>
      <c r="D434" s="162" t="s">
        <v>355</v>
      </c>
      <c r="E434" s="162">
        <v>5163</v>
      </c>
      <c r="F434" s="151" t="s">
        <v>203</v>
      </c>
      <c r="G434" s="277" t="s">
        <v>353</v>
      </c>
      <c r="H434" s="217">
        <v>850</v>
      </c>
    </row>
    <row r="435" spans="1:8" ht="12.75">
      <c r="A435" s="206">
        <v>434</v>
      </c>
      <c r="B435" s="340">
        <v>6200</v>
      </c>
      <c r="C435" s="162">
        <v>3619</v>
      </c>
      <c r="D435" s="162" t="s">
        <v>355</v>
      </c>
      <c r="E435" s="162">
        <v>5613</v>
      </c>
      <c r="F435" s="162" t="s">
        <v>356</v>
      </c>
      <c r="G435" s="277" t="s">
        <v>353</v>
      </c>
      <c r="H435" s="217">
        <v>20000</v>
      </c>
    </row>
    <row r="436" spans="1:8" ht="12.75">
      <c r="A436" s="206">
        <v>435</v>
      </c>
      <c r="B436" s="340">
        <v>6200</v>
      </c>
      <c r="C436" s="162">
        <v>3619</v>
      </c>
      <c r="D436" s="162" t="s">
        <v>355</v>
      </c>
      <c r="E436" s="162">
        <v>5660</v>
      </c>
      <c r="F436" s="162" t="s">
        <v>357</v>
      </c>
      <c r="G436" s="277" t="s">
        <v>353</v>
      </c>
      <c r="H436" s="217">
        <v>20000</v>
      </c>
    </row>
    <row r="437" spans="1:8" ht="12.75">
      <c r="A437" s="206">
        <v>436</v>
      </c>
      <c r="B437" s="160"/>
      <c r="C437" s="239" t="s">
        <v>358</v>
      </c>
      <c r="D437" s="239"/>
      <c r="E437" s="239"/>
      <c r="F437" s="222"/>
      <c r="G437" s="223"/>
      <c r="H437" s="308">
        <v>40850</v>
      </c>
    </row>
    <row r="438" spans="1:8" ht="13.5" thickBot="1">
      <c r="A438" s="206">
        <v>437</v>
      </c>
      <c r="B438" s="198" t="s">
        <v>152</v>
      </c>
      <c r="C438" s="230"/>
      <c r="D438" s="230"/>
      <c r="E438" s="230"/>
      <c r="F438" s="230"/>
      <c r="G438" s="231"/>
      <c r="H438" s="232">
        <v>715583</v>
      </c>
    </row>
    <row r="439" spans="1:8" ht="12.75">
      <c r="A439" s="206">
        <v>438</v>
      </c>
      <c r="B439" s="160"/>
      <c r="C439" s="239"/>
      <c r="D439" s="239"/>
      <c r="E439" s="239"/>
      <c r="F439" s="239"/>
      <c r="G439" s="307"/>
      <c r="H439" s="308"/>
    </row>
    <row r="440" spans="1:8" ht="15.75">
      <c r="A440" s="206">
        <v>439</v>
      </c>
      <c r="B440" s="338" t="s">
        <v>43</v>
      </c>
      <c r="C440" s="339"/>
      <c r="D440" s="339"/>
      <c r="E440" s="184"/>
      <c r="F440" s="244"/>
      <c r="G440" s="278"/>
      <c r="H440" s="300"/>
    </row>
    <row r="441" spans="1:8" ht="12.75">
      <c r="A441" s="206">
        <v>440</v>
      </c>
      <c r="B441" s="340">
        <v>6300</v>
      </c>
      <c r="C441" s="184">
        <v>3639</v>
      </c>
      <c r="D441" s="162" t="s">
        <v>113</v>
      </c>
      <c r="E441" s="184">
        <v>5166</v>
      </c>
      <c r="F441" s="151" t="s">
        <v>194</v>
      </c>
      <c r="G441" s="216"/>
      <c r="H441" s="217">
        <v>5000</v>
      </c>
    </row>
    <row r="442" spans="1:8" ht="12.75">
      <c r="A442" s="206">
        <v>441</v>
      </c>
      <c r="B442" s="340">
        <v>6300</v>
      </c>
      <c r="C442" s="184">
        <v>3639</v>
      </c>
      <c r="D442" s="162" t="s">
        <v>113</v>
      </c>
      <c r="E442" s="184">
        <v>5169</v>
      </c>
      <c r="F442" s="151" t="s">
        <v>198</v>
      </c>
      <c r="G442" s="216"/>
      <c r="H442" s="217">
        <v>4000</v>
      </c>
    </row>
    <row r="443" spans="1:8" ht="12.75">
      <c r="A443" s="206">
        <v>442</v>
      </c>
      <c r="B443" s="340">
        <v>6300</v>
      </c>
      <c r="C443" s="184">
        <v>3639</v>
      </c>
      <c r="D443" s="162" t="s">
        <v>113</v>
      </c>
      <c r="E443" s="184">
        <v>5192</v>
      </c>
      <c r="F443" s="151" t="s">
        <v>228</v>
      </c>
      <c r="G443" s="278"/>
      <c r="H443" s="217">
        <v>5000</v>
      </c>
    </row>
    <row r="444" spans="1:8" ht="12.75">
      <c r="A444" s="206">
        <v>443</v>
      </c>
      <c r="B444" s="340">
        <v>6300</v>
      </c>
      <c r="C444" s="184">
        <v>3639</v>
      </c>
      <c r="D444" s="162" t="s">
        <v>113</v>
      </c>
      <c r="E444" s="184">
        <v>5361</v>
      </c>
      <c r="F444" s="341" t="s">
        <v>270</v>
      </c>
      <c r="G444" s="342"/>
      <c r="H444" s="217">
        <v>120</v>
      </c>
    </row>
    <row r="445" spans="1:8" ht="12.75">
      <c r="A445" s="206">
        <v>444</v>
      </c>
      <c r="B445" s="340">
        <v>6300</v>
      </c>
      <c r="C445" s="184">
        <v>3639</v>
      </c>
      <c r="D445" s="162" t="s">
        <v>113</v>
      </c>
      <c r="E445" s="184">
        <v>5362</v>
      </c>
      <c r="F445" s="151" t="s">
        <v>206</v>
      </c>
      <c r="G445" s="278"/>
      <c r="H445" s="217">
        <v>25021</v>
      </c>
    </row>
    <row r="446" spans="1:8" ht="12.75">
      <c r="A446" s="206">
        <v>445</v>
      </c>
      <c r="B446" s="340">
        <v>6300</v>
      </c>
      <c r="C446" s="184">
        <v>3639</v>
      </c>
      <c r="D446" s="162" t="s">
        <v>113</v>
      </c>
      <c r="E446" s="184">
        <v>5429</v>
      </c>
      <c r="F446" s="151" t="s">
        <v>196</v>
      </c>
      <c r="G446" s="278"/>
      <c r="H446" s="217">
        <v>200</v>
      </c>
    </row>
    <row r="447" spans="1:8" ht="12.75">
      <c r="A447" s="206">
        <v>446</v>
      </c>
      <c r="B447" s="340">
        <v>6300</v>
      </c>
      <c r="C447" s="184">
        <v>3639</v>
      </c>
      <c r="D447" s="162" t="s">
        <v>113</v>
      </c>
      <c r="E447" s="184">
        <v>5909</v>
      </c>
      <c r="F447" s="341" t="s">
        <v>213</v>
      </c>
      <c r="G447" s="342"/>
      <c r="H447" s="217">
        <v>500</v>
      </c>
    </row>
    <row r="448" spans="1:8" ht="12.75">
      <c r="A448" s="206">
        <v>447</v>
      </c>
      <c r="B448" s="233"/>
      <c r="C448" s="234" t="s">
        <v>293</v>
      </c>
      <c r="D448" s="239"/>
      <c r="E448" s="234"/>
      <c r="F448" s="343"/>
      <c r="G448" s="344"/>
      <c r="H448" s="345">
        <v>39841</v>
      </c>
    </row>
    <row r="449" spans="1:8" ht="13.5" thickBot="1">
      <c r="A449" s="206">
        <v>448</v>
      </c>
      <c r="B449" s="198" t="s">
        <v>154</v>
      </c>
      <c r="C449" s="230"/>
      <c r="D449" s="230"/>
      <c r="E449" s="230"/>
      <c r="F449" s="230"/>
      <c r="G449" s="231"/>
      <c r="H449" s="232">
        <v>39841</v>
      </c>
    </row>
    <row r="450" spans="1:8" ht="15.75">
      <c r="A450" s="206">
        <v>449</v>
      </c>
      <c r="B450" s="346" t="s">
        <v>47</v>
      </c>
      <c r="C450" s="347"/>
      <c r="D450" s="347"/>
      <c r="E450" s="184"/>
      <c r="F450" s="244"/>
      <c r="G450" s="278"/>
      <c r="H450" s="333"/>
    </row>
    <row r="451" spans="1:8" ht="12.75">
      <c r="A451" s="206">
        <v>450</v>
      </c>
      <c r="B451" s="340">
        <v>6600</v>
      </c>
      <c r="C451" s="184">
        <v>2333</v>
      </c>
      <c r="D451" s="162" t="s">
        <v>134</v>
      </c>
      <c r="E451" s="151">
        <v>5169</v>
      </c>
      <c r="F451" s="151" t="s">
        <v>198</v>
      </c>
      <c r="G451" s="278"/>
      <c r="H451" s="217">
        <v>500</v>
      </c>
    </row>
    <row r="452" spans="1:8" ht="12.75">
      <c r="A452" s="206">
        <v>451</v>
      </c>
      <c r="B452" s="233"/>
      <c r="C452" s="234" t="s">
        <v>326</v>
      </c>
      <c r="D452" s="239"/>
      <c r="E452" s="222"/>
      <c r="F452" s="235"/>
      <c r="G452" s="236"/>
      <c r="H452" s="293">
        <v>500</v>
      </c>
    </row>
    <row r="453" spans="1:8" ht="12.75">
      <c r="A453" s="206">
        <v>452</v>
      </c>
      <c r="B453" s="340">
        <v>6600</v>
      </c>
      <c r="C453" s="184">
        <v>3322</v>
      </c>
      <c r="D453" s="162" t="s">
        <v>109</v>
      </c>
      <c r="E453" s="151">
        <v>5171</v>
      </c>
      <c r="F453" s="244" t="s">
        <v>266</v>
      </c>
      <c r="G453" s="278"/>
      <c r="H453" s="217">
        <v>500</v>
      </c>
    </row>
    <row r="454" spans="1:8" ht="12.75">
      <c r="A454" s="206">
        <v>453</v>
      </c>
      <c r="B454" s="233"/>
      <c r="C454" s="234" t="s">
        <v>288</v>
      </c>
      <c r="D454" s="239"/>
      <c r="E454" s="222"/>
      <c r="F454" s="235"/>
      <c r="G454" s="236"/>
      <c r="H454" s="293">
        <v>500</v>
      </c>
    </row>
    <row r="455" spans="1:8" ht="12.75">
      <c r="A455" s="206">
        <v>454</v>
      </c>
      <c r="B455" s="348">
        <v>6600</v>
      </c>
      <c r="C455" s="349">
        <v>3612</v>
      </c>
      <c r="D455" s="186" t="s">
        <v>150</v>
      </c>
      <c r="E455" s="164">
        <v>5151</v>
      </c>
      <c r="F455" s="244" t="s">
        <v>224</v>
      </c>
      <c r="G455" s="236"/>
      <c r="H455" s="217">
        <v>500</v>
      </c>
    </row>
    <row r="456" spans="1:8" ht="12.75">
      <c r="A456" s="206">
        <v>455</v>
      </c>
      <c r="B456" s="348">
        <v>6600</v>
      </c>
      <c r="C456" s="349">
        <v>3612</v>
      </c>
      <c r="D456" s="186" t="s">
        <v>150</v>
      </c>
      <c r="E456" s="184">
        <v>5152</v>
      </c>
      <c r="F456" s="244" t="s">
        <v>225</v>
      </c>
      <c r="G456" s="236"/>
      <c r="H456" s="217">
        <v>1000</v>
      </c>
    </row>
    <row r="457" spans="1:8" ht="12.75">
      <c r="A457" s="206">
        <v>456</v>
      </c>
      <c r="B457" s="348">
        <v>6600</v>
      </c>
      <c r="C457" s="349">
        <v>3612</v>
      </c>
      <c r="D457" s="186" t="s">
        <v>150</v>
      </c>
      <c r="E457" s="184">
        <v>5153</v>
      </c>
      <c r="F457" s="244" t="s">
        <v>261</v>
      </c>
      <c r="G457" s="236"/>
      <c r="H457" s="217">
        <v>200</v>
      </c>
    </row>
    <row r="458" spans="1:8" ht="12.75">
      <c r="A458" s="206">
        <v>457</v>
      </c>
      <c r="B458" s="348">
        <v>6600</v>
      </c>
      <c r="C458" s="349">
        <v>3612</v>
      </c>
      <c r="D458" s="186" t="s">
        <v>150</v>
      </c>
      <c r="E458" s="184">
        <v>5154</v>
      </c>
      <c r="F458" s="244" t="s">
        <v>226</v>
      </c>
      <c r="G458" s="236"/>
      <c r="H458" s="217">
        <v>500</v>
      </c>
    </row>
    <row r="459" spans="1:8" ht="12.75">
      <c r="A459" s="206">
        <v>458</v>
      </c>
      <c r="B459" s="348">
        <v>6600</v>
      </c>
      <c r="C459" s="349">
        <v>3612</v>
      </c>
      <c r="D459" s="186" t="s">
        <v>150</v>
      </c>
      <c r="E459" s="151">
        <v>5169</v>
      </c>
      <c r="F459" s="151" t="s">
        <v>198</v>
      </c>
      <c r="G459" s="236"/>
      <c r="H459" s="217">
        <v>2000</v>
      </c>
    </row>
    <row r="460" spans="1:8" ht="12.75">
      <c r="A460" s="206">
        <v>459</v>
      </c>
      <c r="B460" s="348">
        <v>6600</v>
      </c>
      <c r="C460" s="349">
        <v>3612</v>
      </c>
      <c r="D460" s="186" t="s">
        <v>150</v>
      </c>
      <c r="E460" s="151">
        <v>5171</v>
      </c>
      <c r="F460" s="244" t="s">
        <v>266</v>
      </c>
      <c r="G460" s="236"/>
      <c r="H460" s="217">
        <v>12800</v>
      </c>
    </row>
    <row r="461" spans="1:8" ht="12.75">
      <c r="A461" s="206">
        <v>460</v>
      </c>
      <c r="B461" s="348">
        <v>6600</v>
      </c>
      <c r="C461" s="349">
        <v>3612</v>
      </c>
      <c r="D461" s="186" t="s">
        <v>150</v>
      </c>
      <c r="E461" s="164">
        <v>5171</v>
      </c>
      <c r="F461" s="350" t="s">
        <v>266</v>
      </c>
      <c r="G461" s="351" t="s">
        <v>351</v>
      </c>
      <c r="H461" s="217">
        <v>18000</v>
      </c>
    </row>
    <row r="462" spans="1:8" ht="12.75">
      <c r="A462" s="206">
        <v>461</v>
      </c>
      <c r="B462" s="348">
        <v>6600</v>
      </c>
      <c r="C462" s="349">
        <v>3612</v>
      </c>
      <c r="D462" s="186" t="s">
        <v>150</v>
      </c>
      <c r="E462" s="151">
        <v>5909</v>
      </c>
      <c r="F462" s="341" t="s">
        <v>213</v>
      </c>
      <c r="G462" s="236"/>
      <c r="H462" s="217">
        <v>900</v>
      </c>
    </row>
    <row r="463" spans="1:8" ht="12.75">
      <c r="A463" s="206">
        <v>462</v>
      </c>
      <c r="B463" s="233"/>
      <c r="C463" s="234" t="s">
        <v>354</v>
      </c>
      <c r="D463" s="239"/>
      <c r="E463" s="222"/>
      <c r="F463" s="235"/>
      <c r="G463" s="236"/>
      <c r="H463" s="293">
        <v>35900</v>
      </c>
    </row>
    <row r="464" spans="1:8" ht="12.75">
      <c r="A464" s="206">
        <v>463</v>
      </c>
      <c r="B464" s="340">
        <v>6600</v>
      </c>
      <c r="C464" s="184">
        <v>3639</v>
      </c>
      <c r="D464" s="162" t="s">
        <v>113</v>
      </c>
      <c r="E464" s="184">
        <v>5139</v>
      </c>
      <c r="F464" s="151" t="s">
        <v>220</v>
      </c>
      <c r="G464" s="216"/>
      <c r="H464" s="217">
        <v>200</v>
      </c>
    </row>
    <row r="465" spans="1:8" ht="12.75">
      <c r="A465" s="206">
        <v>464</v>
      </c>
      <c r="B465" s="340">
        <v>6600</v>
      </c>
      <c r="C465" s="184">
        <v>3639</v>
      </c>
      <c r="D465" s="162" t="s">
        <v>113</v>
      </c>
      <c r="E465" s="184">
        <v>5151</v>
      </c>
      <c r="F465" s="244" t="s">
        <v>224</v>
      </c>
      <c r="G465" s="278"/>
      <c r="H465" s="217">
        <v>1550</v>
      </c>
    </row>
    <row r="466" spans="1:8" ht="12.75">
      <c r="A466" s="206">
        <v>465</v>
      </c>
      <c r="B466" s="340">
        <v>6600</v>
      </c>
      <c r="C466" s="184">
        <v>3639</v>
      </c>
      <c r="D466" s="162" t="s">
        <v>113</v>
      </c>
      <c r="E466" s="184">
        <v>5152</v>
      </c>
      <c r="F466" s="244" t="s">
        <v>225</v>
      </c>
      <c r="G466" s="278"/>
      <c r="H466" s="217">
        <v>1945</v>
      </c>
    </row>
    <row r="467" spans="1:8" ht="12.75">
      <c r="A467" s="206">
        <v>466</v>
      </c>
      <c r="B467" s="340">
        <v>6600</v>
      </c>
      <c r="C467" s="184">
        <v>3639</v>
      </c>
      <c r="D467" s="162" t="s">
        <v>113</v>
      </c>
      <c r="E467" s="184">
        <v>5153</v>
      </c>
      <c r="F467" s="244" t="s">
        <v>261</v>
      </c>
      <c r="G467" s="278"/>
      <c r="H467" s="217">
        <v>1248</v>
      </c>
    </row>
    <row r="468" spans="1:8" ht="12.75">
      <c r="A468" s="206">
        <v>467</v>
      </c>
      <c r="B468" s="340">
        <v>6600</v>
      </c>
      <c r="C468" s="184">
        <v>3639</v>
      </c>
      <c r="D468" s="162" t="s">
        <v>113</v>
      </c>
      <c r="E468" s="184">
        <v>5154</v>
      </c>
      <c r="F468" s="244" t="s">
        <v>226</v>
      </c>
      <c r="G468" s="278"/>
      <c r="H468" s="217">
        <v>710</v>
      </c>
    </row>
    <row r="469" spans="1:8" ht="12.75">
      <c r="A469" s="206">
        <v>468</v>
      </c>
      <c r="B469" s="340">
        <v>6600</v>
      </c>
      <c r="C469" s="184">
        <v>3639</v>
      </c>
      <c r="D469" s="162" t="s">
        <v>113</v>
      </c>
      <c r="E469" s="151">
        <v>5164</v>
      </c>
      <c r="F469" s="151" t="s">
        <v>227</v>
      </c>
      <c r="G469" s="352"/>
      <c r="H469" s="217">
        <v>100</v>
      </c>
    </row>
    <row r="470" spans="1:8" ht="12.75">
      <c r="A470" s="206">
        <v>469</v>
      </c>
      <c r="B470" s="340">
        <v>6600</v>
      </c>
      <c r="C470" s="184">
        <v>3639</v>
      </c>
      <c r="D470" s="162" t="s">
        <v>113</v>
      </c>
      <c r="E470" s="151">
        <v>5166</v>
      </c>
      <c r="F470" s="151" t="s">
        <v>194</v>
      </c>
      <c r="G470" s="352"/>
      <c r="H470" s="217">
        <v>200</v>
      </c>
    </row>
    <row r="471" spans="1:8" ht="12.75">
      <c r="A471" s="206">
        <v>470</v>
      </c>
      <c r="B471" s="340">
        <v>6600</v>
      </c>
      <c r="C471" s="184">
        <v>3639</v>
      </c>
      <c r="D471" s="162" t="s">
        <v>113</v>
      </c>
      <c r="E471" s="151">
        <v>5169</v>
      </c>
      <c r="F471" s="151" t="s">
        <v>198</v>
      </c>
      <c r="G471" s="352"/>
      <c r="H471" s="217">
        <v>22876</v>
      </c>
    </row>
    <row r="472" spans="1:8" ht="12.75">
      <c r="A472" s="206">
        <v>471</v>
      </c>
      <c r="B472" s="340">
        <v>6600</v>
      </c>
      <c r="C472" s="184">
        <v>3639</v>
      </c>
      <c r="D472" s="162" t="s">
        <v>113</v>
      </c>
      <c r="E472" s="151">
        <v>5171</v>
      </c>
      <c r="F472" s="244" t="s">
        <v>266</v>
      </c>
      <c r="G472" s="278"/>
      <c r="H472" s="217">
        <v>22480</v>
      </c>
    </row>
    <row r="473" spans="1:8" ht="12.75">
      <c r="A473" s="206">
        <v>472</v>
      </c>
      <c r="B473" s="340">
        <v>6600</v>
      </c>
      <c r="C473" s="184">
        <v>3639</v>
      </c>
      <c r="D473" s="162" t="s">
        <v>113</v>
      </c>
      <c r="E473" s="151">
        <v>5192</v>
      </c>
      <c r="F473" s="244" t="s">
        <v>228</v>
      </c>
      <c r="G473" s="278"/>
      <c r="H473" s="217">
        <v>2730</v>
      </c>
    </row>
    <row r="474" spans="1:8" ht="12.75">
      <c r="A474" s="206">
        <v>473</v>
      </c>
      <c r="B474" s="340">
        <v>6600</v>
      </c>
      <c r="C474" s="184">
        <v>3639</v>
      </c>
      <c r="D474" s="162" t="s">
        <v>113</v>
      </c>
      <c r="E474" s="151">
        <v>5341</v>
      </c>
      <c r="F474" s="151" t="s">
        <v>269</v>
      </c>
      <c r="G474" s="278" t="s">
        <v>359</v>
      </c>
      <c r="H474" s="217">
        <v>750</v>
      </c>
    </row>
    <row r="475" spans="1:8" ht="12.75">
      <c r="A475" s="206">
        <v>474</v>
      </c>
      <c r="B475" s="340">
        <v>6600</v>
      </c>
      <c r="C475" s="184">
        <v>3639</v>
      </c>
      <c r="D475" s="162" t="s">
        <v>113</v>
      </c>
      <c r="E475" s="151">
        <v>5909</v>
      </c>
      <c r="F475" s="341" t="s">
        <v>213</v>
      </c>
      <c r="G475" s="278"/>
      <c r="H475" s="217">
        <v>400</v>
      </c>
    </row>
    <row r="476" spans="1:8" ht="12.75">
      <c r="A476" s="206">
        <v>475</v>
      </c>
      <c r="B476" s="233"/>
      <c r="C476" s="234" t="s">
        <v>293</v>
      </c>
      <c r="D476" s="239"/>
      <c r="E476" s="222"/>
      <c r="F476" s="235"/>
      <c r="G476" s="236"/>
      <c r="H476" s="293">
        <v>55189</v>
      </c>
    </row>
    <row r="477" spans="1:8" ht="12.75">
      <c r="A477" s="206">
        <v>476</v>
      </c>
      <c r="B477" s="340">
        <v>6600</v>
      </c>
      <c r="C477" s="184">
        <v>4341</v>
      </c>
      <c r="D477" s="184" t="s">
        <v>115</v>
      </c>
      <c r="E477" s="184">
        <v>5139</v>
      </c>
      <c r="F477" s="244" t="s">
        <v>220</v>
      </c>
      <c r="G477" s="278"/>
      <c r="H477" s="217">
        <v>12</v>
      </c>
    </row>
    <row r="478" spans="1:8" ht="12.75">
      <c r="A478" s="206">
        <v>477</v>
      </c>
      <c r="B478" s="340">
        <v>6600</v>
      </c>
      <c r="C478" s="184">
        <v>4341</v>
      </c>
      <c r="D478" s="184" t="s">
        <v>115</v>
      </c>
      <c r="E478" s="184">
        <v>5151</v>
      </c>
      <c r="F478" s="244" t="s">
        <v>224</v>
      </c>
      <c r="G478" s="278"/>
      <c r="H478" s="217">
        <v>200</v>
      </c>
    </row>
    <row r="479" spans="1:8" ht="12.75">
      <c r="A479" s="206">
        <v>478</v>
      </c>
      <c r="B479" s="340">
        <v>6600</v>
      </c>
      <c r="C479" s="184">
        <v>4341</v>
      </c>
      <c r="D479" s="184" t="s">
        <v>115</v>
      </c>
      <c r="E479" s="184">
        <v>5153</v>
      </c>
      <c r="F479" s="244" t="s">
        <v>261</v>
      </c>
      <c r="G479" s="278"/>
      <c r="H479" s="217">
        <v>1240</v>
      </c>
    </row>
    <row r="480" spans="1:8" ht="12.75">
      <c r="A480" s="206">
        <v>479</v>
      </c>
      <c r="B480" s="340">
        <v>6600</v>
      </c>
      <c r="C480" s="184">
        <v>4341</v>
      </c>
      <c r="D480" s="184" t="s">
        <v>115</v>
      </c>
      <c r="E480" s="184">
        <v>5154</v>
      </c>
      <c r="F480" s="244" t="s">
        <v>226</v>
      </c>
      <c r="G480" s="278"/>
      <c r="H480" s="217">
        <v>397</v>
      </c>
    </row>
    <row r="481" spans="1:8" ht="12.75">
      <c r="A481" s="206">
        <v>480</v>
      </c>
      <c r="B481" s="340">
        <v>6600</v>
      </c>
      <c r="C481" s="184">
        <v>4341</v>
      </c>
      <c r="D481" s="184" t="s">
        <v>115</v>
      </c>
      <c r="E481" s="151">
        <v>5169</v>
      </c>
      <c r="F481" s="151" t="s">
        <v>198</v>
      </c>
      <c r="G481" s="352"/>
      <c r="H481" s="217">
        <v>204</v>
      </c>
    </row>
    <row r="482" spans="1:8" ht="12.75">
      <c r="A482" s="206">
        <v>481</v>
      </c>
      <c r="B482" s="340">
        <v>6600</v>
      </c>
      <c r="C482" s="184">
        <v>4341</v>
      </c>
      <c r="D482" s="184" t="s">
        <v>115</v>
      </c>
      <c r="E482" s="151">
        <v>5171</v>
      </c>
      <c r="F482" s="244" t="s">
        <v>266</v>
      </c>
      <c r="G482" s="278"/>
      <c r="H482" s="217">
        <v>1220</v>
      </c>
    </row>
    <row r="483" spans="1:8" ht="12.75">
      <c r="A483" s="206">
        <v>482</v>
      </c>
      <c r="B483" s="233"/>
      <c r="C483" s="234" t="s">
        <v>295</v>
      </c>
      <c r="D483" s="239"/>
      <c r="E483" s="222"/>
      <c r="F483" s="235"/>
      <c r="G483" s="236"/>
      <c r="H483" s="293">
        <v>3273</v>
      </c>
    </row>
    <row r="484" spans="1:8" ht="12.75">
      <c r="A484" s="206">
        <v>483</v>
      </c>
      <c r="B484" s="340">
        <v>6600</v>
      </c>
      <c r="C484" s="184">
        <v>6171</v>
      </c>
      <c r="D484" s="184" t="s">
        <v>79</v>
      </c>
      <c r="E484" s="151">
        <v>5139</v>
      </c>
      <c r="F484" s="244" t="s">
        <v>220</v>
      </c>
      <c r="G484" s="278"/>
      <c r="H484" s="217">
        <v>1696</v>
      </c>
    </row>
    <row r="485" spans="1:8" ht="12.75">
      <c r="A485" s="206">
        <v>484</v>
      </c>
      <c r="B485" s="340">
        <v>6600</v>
      </c>
      <c r="C485" s="184">
        <v>6171</v>
      </c>
      <c r="D485" s="184" t="s">
        <v>79</v>
      </c>
      <c r="E485" s="184">
        <v>5151</v>
      </c>
      <c r="F485" s="244" t="s">
        <v>224</v>
      </c>
      <c r="G485" s="278"/>
      <c r="H485" s="217">
        <v>1441</v>
      </c>
    </row>
    <row r="486" spans="1:8" ht="12.75">
      <c r="A486" s="206">
        <v>485</v>
      </c>
      <c r="B486" s="340">
        <v>6600</v>
      </c>
      <c r="C486" s="184">
        <v>6171</v>
      </c>
      <c r="D486" s="184" t="s">
        <v>79</v>
      </c>
      <c r="E486" s="184">
        <v>5152</v>
      </c>
      <c r="F486" s="244" t="s">
        <v>225</v>
      </c>
      <c r="G486" s="278"/>
      <c r="H486" s="217">
        <v>10006</v>
      </c>
    </row>
    <row r="487" spans="1:8" ht="12.75">
      <c r="A487" s="206">
        <v>486</v>
      </c>
      <c r="B487" s="340">
        <v>6600</v>
      </c>
      <c r="C487" s="184">
        <v>6171</v>
      </c>
      <c r="D487" s="184" t="s">
        <v>79</v>
      </c>
      <c r="E487" s="184">
        <v>5153</v>
      </c>
      <c r="F487" s="244" t="s">
        <v>261</v>
      </c>
      <c r="G487" s="278"/>
      <c r="H487" s="217">
        <v>376</v>
      </c>
    </row>
    <row r="488" spans="1:8" ht="12.75">
      <c r="A488" s="206">
        <v>487</v>
      </c>
      <c r="B488" s="340">
        <v>6600</v>
      </c>
      <c r="C488" s="184">
        <v>6171</v>
      </c>
      <c r="D488" s="184" t="s">
        <v>79</v>
      </c>
      <c r="E488" s="184">
        <v>5154</v>
      </c>
      <c r="F488" s="244" t="s">
        <v>226</v>
      </c>
      <c r="G488" s="278"/>
      <c r="H488" s="217">
        <v>9026</v>
      </c>
    </row>
    <row r="489" spans="1:8" ht="12.75">
      <c r="A489" s="206">
        <v>488</v>
      </c>
      <c r="B489" s="340">
        <v>6600</v>
      </c>
      <c r="C489" s="184">
        <v>6171</v>
      </c>
      <c r="D489" s="184" t="s">
        <v>79</v>
      </c>
      <c r="E489" s="184">
        <v>5163</v>
      </c>
      <c r="F489" s="151" t="s">
        <v>203</v>
      </c>
      <c r="G489" s="278"/>
      <c r="H489" s="217">
        <v>196</v>
      </c>
    </row>
    <row r="490" spans="1:8" ht="12.75">
      <c r="A490" s="206">
        <v>489</v>
      </c>
      <c r="B490" s="340">
        <v>6600</v>
      </c>
      <c r="C490" s="184">
        <v>6171</v>
      </c>
      <c r="D490" s="184" t="s">
        <v>79</v>
      </c>
      <c r="E490" s="184">
        <v>5164</v>
      </c>
      <c r="F490" s="244" t="s">
        <v>227</v>
      </c>
      <c r="G490" s="278"/>
      <c r="H490" s="217">
        <v>1209</v>
      </c>
    </row>
    <row r="491" spans="1:8" ht="12.75">
      <c r="A491" s="206">
        <v>490</v>
      </c>
      <c r="B491" s="340">
        <v>6600</v>
      </c>
      <c r="C491" s="184">
        <v>6171</v>
      </c>
      <c r="D491" s="184" t="s">
        <v>79</v>
      </c>
      <c r="E491" s="184">
        <v>5166</v>
      </c>
      <c r="F491" s="244" t="s">
        <v>194</v>
      </c>
      <c r="G491" s="278"/>
      <c r="H491" s="217">
        <v>150</v>
      </c>
    </row>
    <row r="492" spans="1:8" ht="12.75">
      <c r="A492" s="206">
        <v>491</v>
      </c>
      <c r="B492" s="340">
        <v>6600</v>
      </c>
      <c r="C492" s="184">
        <v>6171</v>
      </c>
      <c r="D492" s="184" t="s">
        <v>79</v>
      </c>
      <c r="E492" s="184">
        <v>5169</v>
      </c>
      <c r="F492" s="151" t="s">
        <v>198</v>
      </c>
      <c r="G492" s="216"/>
      <c r="H492" s="217">
        <v>26528</v>
      </c>
    </row>
    <row r="493" spans="1:8" ht="12.75">
      <c r="A493" s="206">
        <v>492</v>
      </c>
      <c r="B493" s="340">
        <v>6600</v>
      </c>
      <c r="C493" s="184">
        <v>6171</v>
      </c>
      <c r="D493" s="184" t="s">
        <v>79</v>
      </c>
      <c r="E493" s="184">
        <v>5171</v>
      </c>
      <c r="F493" s="244" t="s">
        <v>266</v>
      </c>
      <c r="G493" s="278"/>
      <c r="H493" s="217">
        <v>26308</v>
      </c>
    </row>
    <row r="494" spans="1:8" ht="12.75">
      <c r="A494" s="206">
        <v>493</v>
      </c>
      <c r="B494" s="233"/>
      <c r="C494" s="234" t="s">
        <v>199</v>
      </c>
      <c r="D494" s="234"/>
      <c r="E494" s="234"/>
      <c r="F494" s="235"/>
      <c r="G494" s="236"/>
      <c r="H494" s="345">
        <v>76936</v>
      </c>
    </row>
    <row r="495" spans="1:8" ht="12.75">
      <c r="A495" s="206">
        <v>494</v>
      </c>
      <c r="B495" s="340">
        <v>6600</v>
      </c>
      <c r="C495" s="184">
        <v>6211</v>
      </c>
      <c r="D495" s="162" t="s">
        <v>102</v>
      </c>
      <c r="E495" s="184">
        <v>5139</v>
      </c>
      <c r="F495" s="244" t="s">
        <v>220</v>
      </c>
      <c r="G495" s="353"/>
      <c r="H495" s="217">
        <v>20</v>
      </c>
    </row>
    <row r="496" spans="1:8" ht="12.75">
      <c r="A496" s="206">
        <v>495</v>
      </c>
      <c r="B496" s="340">
        <v>6600</v>
      </c>
      <c r="C496" s="184">
        <v>6211</v>
      </c>
      <c r="D496" s="162" t="s">
        <v>102</v>
      </c>
      <c r="E496" s="184">
        <v>5151</v>
      </c>
      <c r="F496" s="244" t="s">
        <v>224</v>
      </c>
      <c r="G496" s="353"/>
      <c r="H496" s="217">
        <v>150</v>
      </c>
    </row>
    <row r="497" spans="1:8" ht="12.75">
      <c r="A497" s="206">
        <v>496</v>
      </c>
      <c r="B497" s="340">
        <v>6600</v>
      </c>
      <c r="C497" s="184">
        <v>6211</v>
      </c>
      <c r="D497" s="162" t="s">
        <v>102</v>
      </c>
      <c r="E497" s="184">
        <v>5152</v>
      </c>
      <c r="F497" s="244" t="s">
        <v>225</v>
      </c>
      <c r="G497" s="353"/>
      <c r="H497" s="217">
        <v>708</v>
      </c>
    </row>
    <row r="498" spans="1:8" ht="12.75">
      <c r="A498" s="206">
        <v>497</v>
      </c>
      <c r="B498" s="340">
        <v>6600</v>
      </c>
      <c r="C498" s="184">
        <v>6211</v>
      </c>
      <c r="D498" s="162" t="s">
        <v>102</v>
      </c>
      <c r="E498" s="184">
        <v>5154</v>
      </c>
      <c r="F498" s="244" t="s">
        <v>226</v>
      </c>
      <c r="G498" s="353"/>
      <c r="H498" s="217">
        <v>1595</v>
      </c>
    </row>
    <row r="499" spans="1:8" ht="12.75">
      <c r="A499" s="206">
        <v>498</v>
      </c>
      <c r="B499" s="340">
        <v>6600</v>
      </c>
      <c r="C499" s="184">
        <v>6211</v>
      </c>
      <c r="D499" s="162" t="s">
        <v>102</v>
      </c>
      <c r="E499" s="151">
        <v>5169</v>
      </c>
      <c r="F499" s="151" t="s">
        <v>198</v>
      </c>
      <c r="G499" s="353"/>
      <c r="H499" s="217">
        <v>1797</v>
      </c>
    </row>
    <row r="500" spans="1:8" ht="12.75">
      <c r="A500" s="206">
        <v>499</v>
      </c>
      <c r="B500" s="340">
        <v>6600</v>
      </c>
      <c r="C500" s="184">
        <v>6211</v>
      </c>
      <c r="D500" s="162" t="s">
        <v>102</v>
      </c>
      <c r="E500" s="151">
        <v>5171</v>
      </c>
      <c r="F500" s="244" t="s">
        <v>266</v>
      </c>
      <c r="G500" s="353"/>
      <c r="H500" s="217">
        <v>320</v>
      </c>
    </row>
    <row r="501" spans="1:8" ht="12.75">
      <c r="A501" s="206">
        <v>500</v>
      </c>
      <c r="B501" s="233"/>
      <c r="C501" s="234" t="s">
        <v>282</v>
      </c>
      <c r="D501" s="239"/>
      <c r="E501" s="222"/>
      <c r="F501" s="235"/>
      <c r="G501" s="353"/>
      <c r="H501" s="345">
        <v>4590</v>
      </c>
    </row>
    <row r="502" spans="1:8" ht="13.5" thickBot="1">
      <c r="A502" s="206">
        <v>501</v>
      </c>
      <c r="B502" s="198" t="s">
        <v>156</v>
      </c>
      <c r="C502" s="230"/>
      <c r="D502" s="230"/>
      <c r="E502" s="230"/>
      <c r="F502" s="230"/>
      <c r="G502" s="231"/>
      <c r="H502" s="232">
        <v>176888</v>
      </c>
    </row>
    <row r="503" spans="1:8" ht="12.75">
      <c r="A503" s="206">
        <v>502</v>
      </c>
      <c r="B503" s="233"/>
      <c r="C503" s="234"/>
      <c r="D503" s="234"/>
      <c r="E503" s="234"/>
      <c r="F503" s="235"/>
      <c r="G503" s="236"/>
      <c r="H503" s="237"/>
    </row>
    <row r="504" spans="1:8" ht="15.75">
      <c r="A504" s="206">
        <v>503</v>
      </c>
      <c r="B504" s="238" t="s">
        <v>31</v>
      </c>
      <c r="C504" s="162"/>
      <c r="D504" s="162"/>
      <c r="E504" s="354"/>
      <c r="F504" s="328"/>
      <c r="G504" s="355"/>
      <c r="H504" s="300"/>
    </row>
    <row r="505" spans="1:8" ht="12.75">
      <c r="A505" s="206">
        <v>504</v>
      </c>
      <c r="B505" s="322">
        <v>7100</v>
      </c>
      <c r="C505" s="162">
        <v>3511</v>
      </c>
      <c r="D505" s="162" t="s">
        <v>78</v>
      </c>
      <c r="E505" s="354">
        <v>5331</v>
      </c>
      <c r="F505" s="244" t="s">
        <v>217</v>
      </c>
      <c r="G505" s="216" t="s">
        <v>360</v>
      </c>
      <c r="H505" s="217">
        <v>2775</v>
      </c>
    </row>
    <row r="506" spans="1:8" ht="12.75">
      <c r="A506" s="206">
        <v>505</v>
      </c>
      <c r="B506" s="322">
        <v>7100</v>
      </c>
      <c r="C506" s="162">
        <v>3511</v>
      </c>
      <c r="D506" s="162" t="s">
        <v>78</v>
      </c>
      <c r="E506" s="354">
        <v>5331</v>
      </c>
      <c r="F506" s="244" t="s">
        <v>217</v>
      </c>
      <c r="G506" s="216" t="s">
        <v>361</v>
      </c>
      <c r="H506" s="217">
        <v>5341</v>
      </c>
    </row>
    <row r="507" spans="1:8" ht="12.75">
      <c r="A507" s="206">
        <v>506</v>
      </c>
      <c r="B507" s="160"/>
      <c r="C507" s="239" t="s">
        <v>197</v>
      </c>
      <c r="D507" s="239"/>
      <c r="E507" s="356"/>
      <c r="F507" s="222"/>
      <c r="G507" s="223"/>
      <c r="H507" s="357">
        <v>8116</v>
      </c>
    </row>
    <row r="508" spans="1:8" ht="12.75">
      <c r="A508" s="206">
        <v>507</v>
      </c>
      <c r="B508" s="322">
        <v>7100</v>
      </c>
      <c r="C508" s="186">
        <v>3522</v>
      </c>
      <c r="D508" s="186" t="s">
        <v>157</v>
      </c>
      <c r="E508" s="358">
        <v>5331</v>
      </c>
      <c r="F508" s="244" t="s">
        <v>217</v>
      </c>
      <c r="G508" s="303" t="s">
        <v>362</v>
      </c>
      <c r="H508" s="217">
        <v>33712</v>
      </c>
    </row>
    <row r="509" spans="1:8" ht="12.75">
      <c r="A509" s="206">
        <v>508</v>
      </c>
      <c r="B509" s="322">
        <v>7100</v>
      </c>
      <c r="C509" s="186">
        <v>3522</v>
      </c>
      <c r="D509" s="186" t="s">
        <v>157</v>
      </c>
      <c r="E509" s="358">
        <v>5651</v>
      </c>
      <c r="F509" s="151" t="s">
        <v>363</v>
      </c>
      <c r="G509" s="303" t="s">
        <v>364</v>
      </c>
      <c r="H509" s="217">
        <v>20000</v>
      </c>
    </row>
    <row r="510" spans="1:8" ht="12.75">
      <c r="A510" s="206">
        <v>509</v>
      </c>
      <c r="B510" s="160"/>
      <c r="C510" s="239" t="s">
        <v>365</v>
      </c>
      <c r="D510" s="239"/>
      <c r="E510" s="356"/>
      <c r="F510" s="222"/>
      <c r="G510" s="223"/>
      <c r="H510" s="359">
        <v>53712</v>
      </c>
    </row>
    <row r="511" spans="1:8" ht="12.75">
      <c r="A511" s="206">
        <v>510</v>
      </c>
      <c r="B511" s="322">
        <v>7100</v>
      </c>
      <c r="C511" s="162">
        <v>3523</v>
      </c>
      <c r="D511" s="162" t="s">
        <v>158</v>
      </c>
      <c r="E511" s="354">
        <v>5331</v>
      </c>
      <c r="F511" s="244" t="s">
        <v>217</v>
      </c>
      <c r="G511" s="216" t="s">
        <v>366</v>
      </c>
      <c r="H511" s="217">
        <v>10881</v>
      </c>
    </row>
    <row r="512" spans="1:8" ht="12.75">
      <c r="A512" s="206">
        <v>511</v>
      </c>
      <c r="B512" s="160"/>
      <c r="C512" s="239" t="s">
        <v>367</v>
      </c>
      <c r="D512" s="239"/>
      <c r="E512" s="356"/>
      <c r="F512" s="222"/>
      <c r="G512" s="223"/>
      <c r="H512" s="308">
        <v>10881</v>
      </c>
    </row>
    <row r="513" spans="1:8" ht="12.75">
      <c r="A513" s="206">
        <v>512</v>
      </c>
      <c r="B513" s="322">
        <v>7100</v>
      </c>
      <c r="C513" s="162">
        <v>3529</v>
      </c>
      <c r="D513" s="162" t="s">
        <v>368</v>
      </c>
      <c r="E513" s="354">
        <v>5331</v>
      </c>
      <c r="F513" s="244" t="s">
        <v>217</v>
      </c>
      <c r="G513" s="216" t="s">
        <v>369</v>
      </c>
      <c r="H513" s="217">
        <v>44836</v>
      </c>
    </row>
    <row r="514" spans="1:8" ht="12.75">
      <c r="A514" s="206">
        <v>513</v>
      </c>
      <c r="B514" s="160"/>
      <c r="C514" s="239" t="s">
        <v>370</v>
      </c>
      <c r="D514" s="239"/>
      <c r="E514" s="356"/>
      <c r="F514" s="239"/>
      <c r="G514" s="307"/>
      <c r="H514" s="308">
        <v>44836</v>
      </c>
    </row>
    <row r="515" spans="1:8" ht="12.75">
      <c r="A515" s="206">
        <v>514</v>
      </c>
      <c r="B515" s="322">
        <v>7100</v>
      </c>
      <c r="C515" s="162">
        <v>3539</v>
      </c>
      <c r="D515" s="162" t="s">
        <v>371</v>
      </c>
      <c r="E515" s="354">
        <v>5331</v>
      </c>
      <c r="F515" s="244" t="s">
        <v>217</v>
      </c>
      <c r="G515" s="216" t="s">
        <v>372</v>
      </c>
      <c r="H515" s="217">
        <v>6981</v>
      </c>
    </row>
    <row r="516" spans="1:8" ht="12.75">
      <c r="A516" s="206">
        <v>515</v>
      </c>
      <c r="B516" s="160"/>
      <c r="C516" s="239" t="s">
        <v>373</v>
      </c>
      <c r="D516" s="239"/>
      <c r="E516" s="356"/>
      <c r="F516" s="222"/>
      <c r="G516" s="223"/>
      <c r="H516" s="359">
        <v>6981</v>
      </c>
    </row>
    <row r="517" spans="1:8" ht="12.75">
      <c r="A517" s="206">
        <v>516</v>
      </c>
      <c r="B517" s="322">
        <v>7100</v>
      </c>
      <c r="C517" s="162">
        <v>3599</v>
      </c>
      <c r="D517" s="162" t="s">
        <v>374</v>
      </c>
      <c r="E517" s="354">
        <v>5136</v>
      </c>
      <c r="F517" s="360" t="s">
        <v>259</v>
      </c>
      <c r="G517" s="216"/>
      <c r="H517" s="217">
        <v>128</v>
      </c>
    </row>
    <row r="518" spans="1:8" ht="12.75">
      <c r="A518" s="206">
        <v>517</v>
      </c>
      <c r="B518" s="322">
        <v>7100</v>
      </c>
      <c r="C518" s="162">
        <v>3599</v>
      </c>
      <c r="D518" s="162" t="s">
        <v>374</v>
      </c>
      <c r="E518" s="354">
        <v>5139</v>
      </c>
      <c r="F518" s="151" t="s">
        <v>220</v>
      </c>
      <c r="G518" s="216"/>
      <c r="H518" s="217">
        <v>23</v>
      </c>
    </row>
    <row r="519" spans="1:8" ht="12.75">
      <c r="A519" s="206">
        <v>518</v>
      </c>
      <c r="B519" s="322">
        <v>7100</v>
      </c>
      <c r="C519" s="162">
        <v>3599</v>
      </c>
      <c r="D519" s="162" t="s">
        <v>374</v>
      </c>
      <c r="E519" s="354">
        <v>5154</v>
      </c>
      <c r="F519" s="328" t="s">
        <v>226</v>
      </c>
      <c r="G519" s="355"/>
      <c r="H519" s="217">
        <v>1</v>
      </c>
    </row>
    <row r="520" spans="1:8" ht="12.75">
      <c r="A520" s="206">
        <v>519</v>
      </c>
      <c r="B520" s="322">
        <v>7100</v>
      </c>
      <c r="C520" s="162">
        <v>3599</v>
      </c>
      <c r="D520" s="162" t="s">
        <v>374</v>
      </c>
      <c r="E520" s="354">
        <v>5164</v>
      </c>
      <c r="F520" s="328" t="s">
        <v>227</v>
      </c>
      <c r="G520" s="355"/>
      <c r="H520" s="217">
        <v>15</v>
      </c>
    </row>
    <row r="521" spans="1:8" ht="12.75">
      <c r="A521" s="206">
        <v>520</v>
      </c>
      <c r="B521" s="322">
        <v>7100</v>
      </c>
      <c r="C521" s="162">
        <v>3599</v>
      </c>
      <c r="D521" s="162" t="s">
        <v>374</v>
      </c>
      <c r="E521" s="354">
        <v>5166</v>
      </c>
      <c r="F521" s="151" t="s">
        <v>194</v>
      </c>
      <c r="G521" s="216"/>
      <c r="H521" s="217">
        <v>134</v>
      </c>
    </row>
    <row r="522" spans="1:8" ht="12.75">
      <c r="A522" s="206">
        <v>521</v>
      </c>
      <c r="B522" s="322">
        <v>7100</v>
      </c>
      <c r="C522" s="162">
        <v>3599</v>
      </c>
      <c r="D522" s="162" t="s">
        <v>374</v>
      </c>
      <c r="E522" s="354">
        <v>5169</v>
      </c>
      <c r="F522" s="151" t="s">
        <v>198</v>
      </c>
      <c r="G522" s="216"/>
      <c r="H522" s="217">
        <v>1643</v>
      </c>
    </row>
    <row r="523" spans="1:8" ht="12.75">
      <c r="A523" s="206">
        <v>522</v>
      </c>
      <c r="B523" s="322">
        <v>7100</v>
      </c>
      <c r="C523" s="162">
        <v>3599</v>
      </c>
      <c r="D523" s="162" t="s">
        <v>374</v>
      </c>
      <c r="E523" s="354">
        <v>5171</v>
      </c>
      <c r="F523" s="328" t="s">
        <v>266</v>
      </c>
      <c r="G523" s="355"/>
      <c r="H523" s="217">
        <v>20</v>
      </c>
    </row>
    <row r="524" spans="1:8" ht="12.75">
      <c r="A524" s="206">
        <v>523</v>
      </c>
      <c r="B524" s="322">
        <v>7100</v>
      </c>
      <c r="C524" s="162">
        <v>3599</v>
      </c>
      <c r="D524" s="162" t="s">
        <v>374</v>
      </c>
      <c r="E524" s="354">
        <v>5175</v>
      </c>
      <c r="F524" s="328" t="s">
        <v>215</v>
      </c>
      <c r="G524" s="355"/>
      <c r="H524" s="217">
        <v>38</v>
      </c>
    </row>
    <row r="525" spans="1:8" ht="12.75">
      <c r="A525" s="206">
        <v>524</v>
      </c>
      <c r="B525" s="322">
        <v>7100</v>
      </c>
      <c r="C525" s="162">
        <v>3599</v>
      </c>
      <c r="D525" s="162" t="s">
        <v>374</v>
      </c>
      <c r="E525" s="354">
        <v>5222</v>
      </c>
      <c r="F525" s="171" t="s">
        <v>231</v>
      </c>
      <c r="G525" s="318"/>
      <c r="H525" s="217">
        <f>1080+98</f>
        <v>1178</v>
      </c>
    </row>
    <row r="526" spans="1:8" ht="12.75">
      <c r="A526" s="206">
        <v>525</v>
      </c>
      <c r="B526" s="322">
        <v>7100</v>
      </c>
      <c r="C526" s="162">
        <v>3599</v>
      </c>
      <c r="D526" s="162" t="s">
        <v>374</v>
      </c>
      <c r="E526" s="354">
        <v>5223</v>
      </c>
      <c r="F526" s="151" t="s">
        <v>375</v>
      </c>
      <c r="G526" s="318"/>
      <c r="H526" s="217">
        <v>2565</v>
      </c>
    </row>
    <row r="527" spans="1:8" ht="12.75">
      <c r="A527" s="206">
        <v>526</v>
      </c>
      <c r="B527" s="322">
        <v>7100</v>
      </c>
      <c r="C527" s="162">
        <v>3599</v>
      </c>
      <c r="D527" s="162" t="s">
        <v>374</v>
      </c>
      <c r="E527" s="354">
        <v>5229</v>
      </c>
      <c r="F527" s="244" t="s">
        <v>216</v>
      </c>
      <c r="G527" s="318" t="s">
        <v>376</v>
      </c>
      <c r="H527" s="217">
        <v>1500</v>
      </c>
    </row>
    <row r="528" spans="1:8" ht="12.75">
      <c r="A528" s="206">
        <v>527</v>
      </c>
      <c r="B528" s="160"/>
      <c r="C528" s="239" t="s">
        <v>377</v>
      </c>
      <c r="D528" s="239"/>
      <c r="E528" s="356"/>
      <c r="F528" s="239"/>
      <c r="G528" s="229"/>
      <c r="H528" s="308">
        <v>7147</v>
      </c>
    </row>
    <row r="529" spans="1:8" ht="13.5" thickBot="1">
      <c r="A529" s="206">
        <v>528</v>
      </c>
      <c r="B529" s="198" t="s">
        <v>162</v>
      </c>
      <c r="C529" s="230"/>
      <c r="D529" s="230"/>
      <c r="E529" s="230"/>
      <c r="F529" s="230"/>
      <c r="G529" s="231"/>
      <c r="H529" s="232">
        <v>131673</v>
      </c>
    </row>
    <row r="530" spans="1:8" ht="12.75">
      <c r="A530" s="206">
        <v>529</v>
      </c>
      <c r="B530" s="233"/>
      <c r="C530" s="234"/>
      <c r="D530" s="234"/>
      <c r="E530" s="234"/>
      <c r="F530" s="235"/>
      <c r="G530" s="236"/>
      <c r="H530" s="237"/>
    </row>
    <row r="531" spans="1:8" ht="15.75">
      <c r="A531" s="206">
        <v>530</v>
      </c>
      <c r="B531" s="346" t="s">
        <v>163</v>
      </c>
      <c r="C531" s="347"/>
      <c r="D531" s="347"/>
      <c r="E531" s="184"/>
      <c r="F531" s="244"/>
      <c r="G531" s="278"/>
      <c r="H531" s="333"/>
    </row>
    <row r="532" spans="1:8" ht="12.75">
      <c r="A532" s="206">
        <v>531</v>
      </c>
      <c r="B532" s="322">
        <v>7200</v>
      </c>
      <c r="C532" s="162">
        <v>3541</v>
      </c>
      <c r="D532" s="162" t="s">
        <v>378</v>
      </c>
      <c r="E532" s="354">
        <v>5222</v>
      </c>
      <c r="F532" s="171" t="s">
        <v>231</v>
      </c>
      <c r="G532" s="318"/>
      <c r="H532" s="217">
        <v>3973</v>
      </c>
    </row>
    <row r="533" spans="1:8" ht="12.75">
      <c r="A533" s="206">
        <v>532</v>
      </c>
      <c r="B533" s="322">
        <v>7200</v>
      </c>
      <c r="C533" s="162">
        <v>3541</v>
      </c>
      <c r="D533" s="162" t="s">
        <v>378</v>
      </c>
      <c r="E533" s="354">
        <v>5339</v>
      </c>
      <c r="F533" s="162" t="s">
        <v>332</v>
      </c>
      <c r="G533" s="277" t="s">
        <v>379</v>
      </c>
      <c r="H533" s="217">
        <f>1980-98</f>
        <v>1882</v>
      </c>
    </row>
    <row r="534" spans="1:8" ht="12.75">
      <c r="A534" s="206">
        <v>533</v>
      </c>
      <c r="B534" s="160"/>
      <c r="C534" s="239" t="s">
        <v>380</v>
      </c>
      <c r="D534" s="239"/>
      <c r="E534" s="356"/>
      <c r="F534" s="239"/>
      <c r="G534" s="307"/>
      <c r="H534" s="308">
        <v>5953</v>
      </c>
    </row>
    <row r="535" spans="1:8" ht="12.75">
      <c r="A535" s="206">
        <v>534</v>
      </c>
      <c r="B535" s="340">
        <v>7200</v>
      </c>
      <c r="C535" s="184">
        <v>4341</v>
      </c>
      <c r="D535" s="184" t="s">
        <v>115</v>
      </c>
      <c r="E535" s="184">
        <v>5133</v>
      </c>
      <c r="F535" s="244" t="s">
        <v>258</v>
      </c>
      <c r="G535" s="223"/>
      <c r="H535" s="217">
        <v>6</v>
      </c>
    </row>
    <row r="536" spans="1:8" ht="12.75">
      <c r="A536" s="206">
        <v>535</v>
      </c>
      <c r="B536" s="340">
        <v>7200</v>
      </c>
      <c r="C536" s="184">
        <v>4341</v>
      </c>
      <c r="D536" s="184" t="s">
        <v>115</v>
      </c>
      <c r="E536" s="184">
        <v>5134</v>
      </c>
      <c r="F536" s="244" t="s">
        <v>381</v>
      </c>
      <c r="G536" s="278"/>
      <c r="H536" s="217">
        <v>5</v>
      </c>
    </row>
    <row r="537" spans="1:8" ht="12.75">
      <c r="A537" s="206">
        <v>536</v>
      </c>
      <c r="B537" s="340">
        <v>7200</v>
      </c>
      <c r="C537" s="184">
        <v>4341</v>
      </c>
      <c r="D537" s="184" t="s">
        <v>115</v>
      </c>
      <c r="E537" s="184">
        <v>5136</v>
      </c>
      <c r="F537" s="244" t="s">
        <v>259</v>
      </c>
      <c r="G537" s="278"/>
      <c r="H537" s="217">
        <v>25</v>
      </c>
    </row>
    <row r="538" spans="1:8" ht="12.75">
      <c r="A538" s="206">
        <v>537</v>
      </c>
      <c r="B538" s="340">
        <v>7200</v>
      </c>
      <c r="C538" s="184">
        <v>4341</v>
      </c>
      <c r="D538" s="184" t="s">
        <v>115</v>
      </c>
      <c r="E538" s="184">
        <v>5137</v>
      </c>
      <c r="F538" s="151" t="s">
        <v>223</v>
      </c>
      <c r="G538" s="277"/>
      <c r="H538" s="217">
        <v>495</v>
      </c>
    </row>
    <row r="539" spans="1:8" ht="12.75">
      <c r="A539" s="206">
        <v>538</v>
      </c>
      <c r="B539" s="340">
        <v>7200</v>
      </c>
      <c r="C539" s="184">
        <v>4341</v>
      </c>
      <c r="D539" s="184" t="s">
        <v>115</v>
      </c>
      <c r="E539" s="184">
        <v>5139</v>
      </c>
      <c r="F539" s="151" t="s">
        <v>220</v>
      </c>
      <c r="G539" s="216"/>
      <c r="H539" s="217">
        <v>455</v>
      </c>
    </row>
    <row r="540" spans="1:8" ht="12.75">
      <c r="A540" s="206">
        <v>539</v>
      </c>
      <c r="B540" s="340">
        <v>7200</v>
      </c>
      <c r="C540" s="184">
        <v>4341</v>
      </c>
      <c r="D540" s="184" t="s">
        <v>115</v>
      </c>
      <c r="E540" s="184">
        <v>5151</v>
      </c>
      <c r="F540" s="151" t="s">
        <v>224</v>
      </c>
      <c r="G540" s="216"/>
      <c r="H540" s="217">
        <v>10</v>
      </c>
    </row>
    <row r="541" spans="1:8" ht="12.75">
      <c r="A541" s="206">
        <v>540</v>
      </c>
      <c r="B541" s="340">
        <v>7200</v>
      </c>
      <c r="C541" s="184">
        <v>4341</v>
      </c>
      <c r="D541" s="184" t="s">
        <v>115</v>
      </c>
      <c r="E541" s="184">
        <v>5152</v>
      </c>
      <c r="F541" s="151" t="s">
        <v>225</v>
      </c>
      <c r="G541" s="216"/>
      <c r="H541" s="217">
        <v>20</v>
      </c>
    </row>
    <row r="542" spans="1:8" ht="12.75">
      <c r="A542" s="206">
        <v>541</v>
      </c>
      <c r="B542" s="340">
        <v>7200</v>
      </c>
      <c r="C542" s="184">
        <v>4341</v>
      </c>
      <c r="D542" s="184" t="s">
        <v>115</v>
      </c>
      <c r="E542" s="184">
        <v>5154</v>
      </c>
      <c r="F542" s="244" t="s">
        <v>226</v>
      </c>
      <c r="G542" s="278"/>
      <c r="H542" s="217">
        <v>30</v>
      </c>
    </row>
    <row r="543" spans="1:8" ht="12.75">
      <c r="A543" s="206">
        <v>542</v>
      </c>
      <c r="B543" s="340">
        <v>7200</v>
      </c>
      <c r="C543" s="184">
        <v>4341</v>
      </c>
      <c r="D543" s="184" t="s">
        <v>115</v>
      </c>
      <c r="E543" s="184">
        <v>5156</v>
      </c>
      <c r="F543" s="244" t="s">
        <v>262</v>
      </c>
      <c r="G543" s="278"/>
      <c r="H543" s="217">
        <v>178</v>
      </c>
    </row>
    <row r="544" spans="1:8" ht="12.75">
      <c r="A544" s="206">
        <v>543</v>
      </c>
      <c r="B544" s="340">
        <v>7200</v>
      </c>
      <c r="C544" s="184">
        <v>4341</v>
      </c>
      <c r="D544" s="184" t="s">
        <v>115</v>
      </c>
      <c r="E544" s="184">
        <v>5157</v>
      </c>
      <c r="F544" s="244" t="s">
        <v>382</v>
      </c>
      <c r="G544" s="278"/>
      <c r="H544" s="217">
        <v>10</v>
      </c>
    </row>
    <row r="545" spans="1:8" ht="12.75">
      <c r="A545" s="206">
        <v>544</v>
      </c>
      <c r="B545" s="340">
        <v>7200</v>
      </c>
      <c r="C545" s="184">
        <v>4341</v>
      </c>
      <c r="D545" s="184" t="s">
        <v>115</v>
      </c>
      <c r="E545" s="184">
        <v>5162</v>
      </c>
      <c r="F545" s="151" t="s">
        <v>264</v>
      </c>
      <c r="G545" s="278"/>
      <c r="H545" s="217">
        <v>337</v>
      </c>
    </row>
    <row r="546" spans="1:8" ht="12.75">
      <c r="A546" s="206">
        <v>545</v>
      </c>
      <c r="B546" s="340">
        <v>7200</v>
      </c>
      <c r="C546" s="184">
        <v>4341</v>
      </c>
      <c r="D546" s="184" t="s">
        <v>115</v>
      </c>
      <c r="E546" s="184">
        <v>5163</v>
      </c>
      <c r="F546" s="244" t="s">
        <v>203</v>
      </c>
      <c r="G546" s="278"/>
      <c r="H546" s="217">
        <v>149</v>
      </c>
    </row>
    <row r="547" spans="1:8" ht="12.75">
      <c r="A547" s="206">
        <v>546</v>
      </c>
      <c r="B547" s="340">
        <v>7200</v>
      </c>
      <c r="C547" s="184">
        <v>4341</v>
      </c>
      <c r="D547" s="184" t="s">
        <v>115</v>
      </c>
      <c r="E547" s="184">
        <v>5164</v>
      </c>
      <c r="F547" s="244" t="s">
        <v>227</v>
      </c>
      <c r="G547" s="278"/>
      <c r="H547" s="217">
        <v>59</v>
      </c>
    </row>
    <row r="548" spans="1:8" ht="12.75">
      <c r="A548" s="206">
        <v>547</v>
      </c>
      <c r="B548" s="340">
        <v>7200</v>
      </c>
      <c r="C548" s="184">
        <v>4341</v>
      </c>
      <c r="D548" s="184" t="s">
        <v>115</v>
      </c>
      <c r="E548" s="184">
        <v>5167</v>
      </c>
      <c r="F548" s="244" t="s">
        <v>265</v>
      </c>
      <c r="G548" s="278"/>
      <c r="H548" s="217">
        <v>40</v>
      </c>
    </row>
    <row r="549" spans="1:8" ht="12.75">
      <c r="A549" s="206">
        <v>548</v>
      </c>
      <c r="B549" s="340">
        <v>7200</v>
      </c>
      <c r="C549" s="184">
        <v>4341</v>
      </c>
      <c r="D549" s="184" t="s">
        <v>115</v>
      </c>
      <c r="E549" s="184">
        <v>5169</v>
      </c>
      <c r="F549" s="151" t="s">
        <v>198</v>
      </c>
      <c r="G549" s="278"/>
      <c r="H549" s="217">
        <v>233</v>
      </c>
    </row>
    <row r="550" spans="1:8" ht="12.75">
      <c r="A550" s="206">
        <v>549</v>
      </c>
      <c r="B550" s="340">
        <v>7200</v>
      </c>
      <c r="C550" s="184">
        <v>4341</v>
      </c>
      <c r="D550" s="184" t="s">
        <v>115</v>
      </c>
      <c r="E550" s="184">
        <v>5171</v>
      </c>
      <c r="F550" s="244" t="s">
        <v>266</v>
      </c>
      <c r="G550" s="278"/>
      <c r="H550" s="217">
        <v>444</v>
      </c>
    </row>
    <row r="551" spans="1:8" ht="12.75">
      <c r="A551" s="206">
        <v>550</v>
      </c>
      <c r="B551" s="340">
        <v>7200</v>
      </c>
      <c r="C551" s="184">
        <v>4341</v>
      </c>
      <c r="D551" s="184" t="s">
        <v>115</v>
      </c>
      <c r="E551" s="184">
        <v>5172</v>
      </c>
      <c r="F551" s="244" t="s">
        <v>279</v>
      </c>
      <c r="G551" s="278"/>
      <c r="H551" s="217">
        <v>50</v>
      </c>
    </row>
    <row r="552" spans="1:8" ht="12.75">
      <c r="A552" s="206">
        <v>551</v>
      </c>
      <c r="B552" s="340">
        <v>7200</v>
      </c>
      <c r="C552" s="184">
        <v>4341</v>
      </c>
      <c r="D552" s="184" t="s">
        <v>115</v>
      </c>
      <c r="E552" s="184">
        <v>5173</v>
      </c>
      <c r="F552" s="244" t="s">
        <v>239</v>
      </c>
      <c r="G552" s="278"/>
      <c r="H552" s="217">
        <v>59</v>
      </c>
    </row>
    <row r="553" spans="1:8" ht="12.75">
      <c r="A553" s="206">
        <v>552</v>
      </c>
      <c r="B553" s="340">
        <v>7200</v>
      </c>
      <c r="C553" s="184">
        <v>4341</v>
      </c>
      <c r="D553" s="184" t="s">
        <v>115</v>
      </c>
      <c r="E553" s="184">
        <v>5194</v>
      </c>
      <c r="F553" s="244" t="s">
        <v>221</v>
      </c>
      <c r="G553" s="278"/>
      <c r="H553" s="217">
        <v>10</v>
      </c>
    </row>
    <row r="554" spans="1:8" ht="12.75">
      <c r="A554" s="206">
        <v>553</v>
      </c>
      <c r="B554" s="340">
        <v>7200</v>
      </c>
      <c r="C554" s="184">
        <v>4341</v>
      </c>
      <c r="D554" s="184" t="s">
        <v>115</v>
      </c>
      <c r="E554" s="184">
        <v>5362</v>
      </c>
      <c r="F554" s="151" t="s">
        <v>206</v>
      </c>
      <c r="G554" s="278"/>
      <c r="H554" s="217">
        <v>4</v>
      </c>
    </row>
    <row r="555" spans="1:8" ht="12.75">
      <c r="A555" s="206">
        <v>554</v>
      </c>
      <c r="B555" s="233"/>
      <c r="C555" s="234" t="s">
        <v>295</v>
      </c>
      <c r="D555" s="234"/>
      <c r="E555" s="234"/>
      <c r="F555" s="235"/>
      <c r="G555" s="236"/>
      <c r="H555" s="345">
        <v>2619</v>
      </c>
    </row>
    <row r="556" spans="1:8" ht="12.75">
      <c r="A556" s="206">
        <v>555</v>
      </c>
      <c r="B556" s="340">
        <v>7200</v>
      </c>
      <c r="C556" s="184">
        <v>4342</v>
      </c>
      <c r="D556" s="151" t="s">
        <v>383</v>
      </c>
      <c r="E556" s="184">
        <v>5222</v>
      </c>
      <c r="F556" s="171" t="s">
        <v>231</v>
      </c>
      <c r="G556" s="318" t="s">
        <v>384</v>
      </c>
      <c r="H556" s="217">
        <v>950</v>
      </c>
    </row>
    <row r="557" spans="1:8" ht="12.75">
      <c r="A557" s="206">
        <v>556</v>
      </c>
      <c r="B557" s="233"/>
      <c r="C557" s="234" t="s">
        <v>385</v>
      </c>
      <c r="D557" s="222"/>
      <c r="E557" s="234"/>
      <c r="F557" s="228"/>
      <c r="G557" s="229"/>
      <c r="H557" s="345">
        <v>950</v>
      </c>
    </row>
    <row r="558" spans="1:8" ht="12.75">
      <c r="A558" s="206">
        <v>557</v>
      </c>
      <c r="B558" s="340">
        <v>7200</v>
      </c>
      <c r="C558" s="184">
        <v>4357</v>
      </c>
      <c r="D558" s="184" t="s">
        <v>167</v>
      </c>
      <c r="E558" s="184">
        <v>5331</v>
      </c>
      <c r="F558" s="244" t="s">
        <v>217</v>
      </c>
      <c r="G558" s="216" t="s">
        <v>386</v>
      </c>
      <c r="H558" s="361">
        <v>27870</v>
      </c>
    </row>
    <row r="559" spans="1:8" ht="12.75">
      <c r="A559" s="206">
        <v>558</v>
      </c>
      <c r="B559" s="340">
        <v>7200</v>
      </c>
      <c r="C559" s="184">
        <v>4357</v>
      </c>
      <c r="D559" s="184" t="s">
        <v>167</v>
      </c>
      <c r="E559" s="184">
        <v>5331</v>
      </c>
      <c r="F559" s="244" t="s">
        <v>217</v>
      </c>
      <c r="G559" s="216" t="s">
        <v>387</v>
      </c>
      <c r="H559" s="361">
        <v>17621</v>
      </c>
    </row>
    <row r="560" spans="1:8" ht="12.75">
      <c r="A560" s="206">
        <v>559</v>
      </c>
      <c r="B560" s="340">
        <v>7200</v>
      </c>
      <c r="C560" s="184">
        <v>4357</v>
      </c>
      <c r="D560" s="184" t="s">
        <v>167</v>
      </c>
      <c r="E560" s="184">
        <v>5331</v>
      </c>
      <c r="F560" s="244" t="s">
        <v>217</v>
      </c>
      <c r="G560" s="216" t="s">
        <v>388</v>
      </c>
      <c r="H560" s="217">
        <v>9024</v>
      </c>
    </row>
    <row r="561" spans="1:8" ht="12.75">
      <c r="A561" s="206">
        <v>560</v>
      </c>
      <c r="B561" s="340">
        <v>7200</v>
      </c>
      <c r="C561" s="184">
        <v>4357</v>
      </c>
      <c r="D561" s="184" t="s">
        <v>167</v>
      </c>
      <c r="E561" s="184">
        <v>5331</v>
      </c>
      <c r="F561" s="244" t="s">
        <v>217</v>
      </c>
      <c r="G561" s="216" t="s">
        <v>389</v>
      </c>
      <c r="H561" s="217">
        <v>21516</v>
      </c>
    </row>
    <row r="562" spans="1:8" ht="12.75">
      <c r="A562" s="206">
        <v>561</v>
      </c>
      <c r="B562" s="340">
        <v>7200</v>
      </c>
      <c r="C562" s="184">
        <v>4357</v>
      </c>
      <c r="D562" s="184" t="s">
        <v>167</v>
      </c>
      <c r="E562" s="184">
        <v>5331</v>
      </c>
      <c r="F562" s="244" t="s">
        <v>217</v>
      </c>
      <c r="G562" s="216" t="s">
        <v>390</v>
      </c>
      <c r="H562" s="217">
        <v>13834</v>
      </c>
    </row>
    <row r="563" spans="1:8" ht="12.75">
      <c r="A563" s="206">
        <v>562</v>
      </c>
      <c r="B563" s="340">
        <v>7200</v>
      </c>
      <c r="C563" s="184">
        <v>4357</v>
      </c>
      <c r="D563" s="184" t="s">
        <v>167</v>
      </c>
      <c r="E563" s="184">
        <v>5331</v>
      </c>
      <c r="F563" s="244" t="s">
        <v>217</v>
      </c>
      <c r="G563" s="216" t="s">
        <v>391</v>
      </c>
      <c r="H563" s="217">
        <v>15636</v>
      </c>
    </row>
    <row r="564" spans="1:8" ht="12.75">
      <c r="A564" s="206">
        <v>563</v>
      </c>
      <c r="B564" s="340">
        <v>7200</v>
      </c>
      <c r="C564" s="184">
        <v>4357</v>
      </c>
      <c r="D564" s="184" t="s">
        <v>167</v>
      </c>
      <c r="E564" s="184">
        <v>5331</v>
      </c>
      <c r="F564" s="244" t="s">
        <v>217</v>
      </c>
      <c r="G564" s="216" t="s">
        <v>392</v>
      </c>
      <c r="H564" s="217">
        <v>7175</v>
      </c>
    </row>
    <row r="565" spans="1:8" ht="12.75">
      <c r="A565" s="206">
        <v>564</v>
      </c>
      <c r="B565" s="340">
        <v>7200</v>
      </c>
      <c r="C565" s="184">
        <v>4357</v>
      </c>
      <c r="D565" s="184" t="s">
        <v>167</v>
      </c>
      <c r="E565" s="184">
        <v>5331</v>
      </c>
      <c r="F565" s="244" t="s">
        <v>217</v>
      </c>
      <c r="G565" s="216" t="s">
        <v>393</v>
      </c>
      <c r="H565" s="217">
        <v>6729</v>
      </c>
    </row>
    <row r="566" spans="1:8" ht="12.75">
      <c r="A566" s="206">
        <v>565</v>
      </c>
      <c r="B566" s="340">
        <v>7200</v>
      </c>
      <c r="C566" s="184">
        <v>4357</v>
      </c>
      <c r="D566" s="184" t="s">
        <v>167</v>
      </c>
      <c r="E566" s="184">
        <v>5331</v>
      </c>
      <c r="F566" s="244" t="s">
        <v>217</v>
      </c>
      <c r="G566" s="216" t="s">
        <v>394</v>
      </c>
      <c r="H566" s="217">
        <v>7259</v>
      </c>
    </row>
    <row r="567" spans="1:8" ht="12.75">
      <c r="A567" s="206">
        <v>566</v>
      </c>
      <c r="B567" s="340">
        <v>7200</v>
      </c>
      <c r="C567" s="184">
        <v>4357</v>
      </c>
      <c r="D567" s="184" t="s">
        <v>167</v>
      </c>
      <c r="E567" s="184">
        <v>5331</v>
      </c>
      <c r="F567" s="244" t="s">
        <v>217</v>
      </c>
      <c r="G567" s="216" t="s">
        <v>395</v>
      </c>
      <c r="H567" s="217">
        <v>17291</v>
      </c>
    </row>
    <row r="568" spans="1:8" ht="12.75">
      <c r="A568" s="206">
        <v>567</v>
      </c>
      <c r="B568" s="340">
        <v>7200</v>
      </c>
      <c r="C568" s="184">
        <v>4357</v>
      </c>
      <c r="D568" s="184" t="s">
        <v>167</v>
      </c>
      <c r="E568" s="184">
        <v>5331</v>
      </c>
      <c r="F568" s="244" t="s">
        <v>217</v>
      </c>
      <c r="G568" s="216" t="s">
        <v>396</v>
      </c>
      <c r="H568" s="217">
        <v>13823</v>
      </c>
    </row>
    <row r="569" spans="1:8" ht="12.75">
      <c r="A569" s="206">
        <v>568</v>
      </c>
      <c r="B569" s="340">
        <v>7200</v>
      </c>
      <c r="C569" s="184">
        <v>4357</v>
      </c>
      <c r="D569" s="184" t="s">
        <v>167</v>
      </c>
      <c r="E569" s="184">
        <v>5331</v>
      </c>
      <c r="F569" s="244" t="s">
        <v>217</v>
      </c>
      <c r="G569" s="216" t="s">
        <v>397</v>
      </c>
      <c r="H569" s="217">
        <v>63348</v>
      </c>
    </row>
    <row r="570" spans="1:8" ht="12.75">
      <c r="A570" s="206">
        <v>569</v>
      </c>
      <c r="B570" s="233"/>
      <c r="C570" s="234" t="s">
        <v>398</v>
      </c>
      <c r="D570" s="234"/>
      <c r="E570" s="234"/>
      <c r="F570" s="222"/>
      <c r="G570" s="223"/>
      <c r="H570" s="345">
        <v>221126</v>
      </c>
    </row>
    <row r="571" spans="1:8" ht="12.75">
      <c r="A571" s="206">
        <v>570</v>
      </c>
      <c r="B571" s="340">
        <v>7200</v>
      </c>
      <c r="C571" s="184">
        <v>4359</v>
      </c>
      <c r="D571" s="184" t="s">
        <v>399</v>
      </c>
      <c r="E571" s="184">
        <v>5222</v>
      </c>
      <c r="F571" s="151" t="s">
        <v>231</v>
      </c>
      <c r="G571" s="216" t="s">
        <v>400</v>
      </c>
      <c r="H571" s="217">
        <v>44200</v>
      </c>
    </row>
    <row r="572" spans="1:8" ht="12.75">
      <c r="A572" s="206">
        <v>571</v>
      </c>
      <c r="B572" s="233"/>
      <c r="C572" s="234" t="s">
        <v>401</v>
      </c>
      <c r="D572" s="234"/>
      <c r="E572" s="234"/>
      <c r="F572" s="222"/>
      <c r="G572" s="223"/>
      <c r="H572" s="345">
        <v>44200</v>
      </c>
    </row>
    <row r="573" spans="1:8" ht="12.75">
      <c r="A573" s="206">
        <v>572</v>
      </c>
      <c r="B573" s="340">
        <v>7200</v>
      </c>
      <c r="C573" s="184">
        <v>4379</v>
      </c>
      <c r="D573" s="184" t="s">
        <v>402</v>
      </c>
      <c r="E573" s="184">
        <v>5339</v>
      </c>
      <c r="F573" s="162" t="s">
        <v>332</v>
      </c>
      <c r="G573" s="216"/>
      <c r="H573" s="361">
        <v>995</v>
      </c>
    </row>
    <row r="574" spans="1:8" ht="12.75">
      <c r="A574" s="206">
        <v>573</v>
      </c>
      <c r="B574" s="340"/>
      <c r="C574" s="234" t="s">
        <v>403</v>
      </c>
      <c r="D574" s="184"/>
      <c r="E574" s="184"/>
      <c r="F574" s="151"/>
      <c r="G574" s="216"/>
      <c r="H574" s="345">
        <v>995</v>
      </c>
    </row>
    <row r="575" spans="1:8" ht="12.75">
      <c r="A575" s="206">
        <v>574</v>
      </c>
      <c r="B575" s="340">
        <v>7200</v>
      </c>
      <c r="C575" s="184">
        <v>5319</v>
      </c>
      <c r="D575" s="184" t="s">
        <v>404</v>
      </c>
      <c r="E575" s="184">
        <v>5213</v>
      </c>
      <c r="F575" s="328" t="s">
        <v>336</v>
      </c>
      <c r="G575" s="307"/>
      <c r="H575" s="361">
        <v>2500</v>
      </c>
    </row>
    <row r="576" spans="1:8" ht="12.75">
      <c r="A576" s="206">
        <v>575</v>
      </c>
      <c r="B576" s="233"/>
      <c r="C576" s="234" t="s">
        <v>405</v>
      </c>
      <c r="D576" s="184"/>
      <c r="E576" s="184"/>
      <c r="F576" s="151"/>
      <c r="G576" s="216"/>
      <c r="H576" s="345">
        <v>2500</v>
      </c>
    </row>
    <row r="577" spans="1:8" ht="13.5" thickBot="1">
      <c r="A577" s="206">
        <v>576</v>
      </c>
      <c r="B577" s="198" t="s">
        <v>171</v>
      </c>
      <c r="C577" s="230"/>
      <c r="D577" s="230"/>
      <c r="E577" s="230"/>
      <c r="F577" s="230"/>
      <c r="G577" s="231"/>
      <c r="H577" s="232">
        <v>278343</v>
      </c>
    </row>
    <row r="578" spans="1:8" ht="12.75">
      <c r="A578" s="206">
        <v>577</v>
      </c>
      <c r="B578" s="233"/>
      <c r="C578" s="234"/>
      <c r="D578" s="234"/>
      <c r="E578" s="234"/>
      <c r="F578" s="235"/>
      <c r="G578" s="236"/>
      <c r="H578" s="293"/>
    </row>
    <row r="579" spans="1:8" ht="15.75">
      <c r="A579" s="206">
        <v>578</v>
      </c>
      <c r="B579" s="215" t="s">
        <v>16</v>
      </c>
      <c r="C579" s="171"/>
      <c r="D579" s="171"/>
      <c r="E579" s="171"/>
      <c r="F579" s="171"/>
      <c r="G579" s="318"/>
      <c r="H579" s="333"/>
    </row>
    <row r="580" spans="1:8" ht="12.75">
      <c r="A580" s="206">
        <v>579</v>
      </c>
      <c r="B580" s="301">
        <v>7300</v>
      </c>
      <c r="C580" s="171">
        <v>3311</v>
      </c>
      <c r="D580" s="171" t="s">
        <v>172</v>
      </c>
      <c r="E580" s="171">
        <v>5222</v>
      </c>
      <c r="F580" s="171" t="s">
        <v>231</v>
      </c>
      <c r="G580" s="318"/>
      <c r="H580" s="217">
        <v>300</v>
      </c>
    </row>
    <row r="581" spans="1:8" ht="12.75">
      <c r="A581" s="206">
        <v>580</v>
      </c>
      <c r="B581" s="301">
        <v>7300</v>
      </c>
      <c r="C581" s="171">
        <v>3311</v>
      </c>
      <c r="D581" s="171" t="s">
        <v>172</v>
      </c>
      <c r="E581" s="171">
        <v>5331</v>
      </c>
      <c r="F581" s="244" t="s">
        <v>217</v>
      </c>
      <c r="G581" s="216" t="s">
        <v>406</v>
      </c>
      <c r="H581" s="217">
        <v>273589</v>
      </c>
    </row>
    <row r="582" spans="1:8" ht="12.75">
      <c r="A582" s="206">
        <v>581</v>
      </c>
      <c r="B582" s="301">
        <v>7300</v>
      </c>
      <c r="C582" s="171">
        <v>3311</v>
      </c>
      <c r="D582" s="171" t="s">
        <v>172</v>
      </c>
      <c r="E582" s="171">
        <v>5331</v>
      </c>
      <c r="F582" s="244" t="s">
        <v>217</v>
      </c>
      <c r="G582" s="216" t="s">
        <v>407</v>
      </c>
      <c r="H582" s="217">
        <v>30846</v>
      </c>
    </row>
    <row r="583" spans="1:8" ht="12.75">
      <c r="A583" s="206">
        <v>582</v>
      </c>
      <c r="B583" s="301">
        <v>7300</v>
      </c>
      <c r="C583" s="171">
        <v>3311</v>
      </c>
      <c r="D583" s="171" t="s">
        <v>172</v>
      </c>
      <c r="E583" s="171">
        <v>5331</v>
      </c>
      <c r="F583" s="244" t="s">
        <v>217</v>
      </c>
      <c r="G583" s="216" t="s">
        <v>408</v>
      </c>
      <c r="H583" s="217">
        <v>170385</v>
      </c>
    </row>
    <row r="584" spans="1:8" ht="12.75">
      <c r="A584" s="206">
        <v>583</v>
      </c>
      <c r="B584" s="301">
        <v>7300</v>
      </c>
      <c r="C584" s="171">
        <v>3311</v>
      </c>
      <c r="D584" s="171" t="s">
        <v>172</v>
      </c>
      <c r="E584" s="171">
        <v>5331</v>
      </c>
      <c r="F584" s="244" t="s">
        <v>217</v>
      </c>
      <c r="G584" s="216" t="s">
        <v>409</v>
      </c>
      <c r="H584" s="217">
        <v>15210</v>
      </c>
    </row>
    <row r="585" spans="1:8" ht="12.75">
      <c r="A585" s="206">
        <v>584</v>
      </c>
      <c r="B585" s="301">
        <v>7300</v>
      </c>
      <c r="C585" s="171">
        <v>3311</v>
      </c>
      <c r="D585" s="171" t="s">
        <v>172</v>
      </c>
      <c r="E585" s="171">
        <v>5332</v>
      </c>
      <c r="F585" s="151" t="s">
        <v>410</v>
      </c>
      <c r="G585" s="216"/>
      <c r="H585" s="217">
        <v>260</v>
      </c>
    </row>
    <row r="586" spans="1:8" ht="12.75">
      <c r="A586" s="206">
        <v>585</v>
      </c>
      <c r="B586" s="301">
        <v>7300</v>
      </c>
      <c r="C586" s="171">
        <v>3311</v>
      </c>
      <c r="D586" s="171" t="s">
        <v>172</v>
      </c>
      <c r="E586" s="171">
        <v>5651</v>
      </c>
      <c r="F586" s="151" t="s">
        <v>363</v>
      </c>
      <c r="G586" s="216" t="s">
        <v>408</v>
      </c>
      <c r="H586" s="217">
        <v>5000</v>
      </c>
    </row>
    <row r="587" spans="1:8" ht="12.75">
      <c r="A587" s="206">
        <v>586</v>
      </c>
      <c r="B587" s="304"/>
      <c r="C587" s="228" t="s">
        <v>411</v>
      </c>
      <c r="D587" s="228"/>
      <c r="E587" s="228"/>
      <c r="F587" s="222"/>
      <c r="G587" s="223"/>
      <c r="H587" s="362">
        <v>495590</v>
      </c>
    </row>
    <row r="588" spans="1:8" ht="12.75">
      <c r="A588" s="206">
        <v>587</v>
      </c>
      <c r="B588" s="301">
        <v>7300</v>
      </c>
      <c r="C588" s="171">
        <v>3312</v>
      </c>
      <c r="D588" s="171" t="s">
        <v>412</v>
      </c>
      <c r="E588" s="171">
        <v>5221</v>
      </c>
      <c r="F588" s="171" t="s">
        <v>413</v>
      </c>
      <c r="G588" s="318"/>
      <c r="H588" s="217">
        <v>900</v>
      </c>
    </row>
    <row r="589" spans="1:8" ht="12.75">
      <c r="A589" s="206">
        <v>588</v>
      </c>
      <c r="B589" s="301">
        <v>7300</v>
      </c>
      <c r="C589" s="171">
        <v>3312</v>
      </c>
      <c r="D589" s="171" t="s">
        <v>412</v>
      </c>
      <c r="E589" s="171">
        <v>5222</v>
      </c>
      <c r="F589" s="171" t="s">
        <v>231</v>
      </c>
      <c r="G589" s="318"/>
      <c r="H589" s="217">
        <v>80</v>
      </c>
    </row>
    <row r="590" spans="1:8" ht="12.75">
      <c r="A590" s="206">
        <v>589</v>
      </c>
      <c r="B590" s="301">
        <v>7300</v>
      </c>
      <c r="C590" s="171">
        <v>3312</v>
      </c>
      <c r="D590" s="171" t="s">
        <v>412</v>
      </c>
      <c r="E590" s="171">
        <v>5331</v>
      </c>
      <c r="F590" s="244" t="s">
        <v>217</v>
      </c>
      <c r="G590" s="216" t="s">
        <v>414</v>
      </c>
      <c r="H590" s="217">
        <v>55783</v>
      </c>
    </row>
    <row r="591" spans="1:8" ht="12.75">
      <c r="A591" s="206">
        <v>590</v>
      </c>
      <c r="B591" s="301">
        <v>7300</v>
      </c>
      <c r="C591" s="171">
        <v>3312</v>
      </c>
      <c r="D591" s="171" t="s">
        <v>412</v>
      </c>
      <c r="E591" s="171">
        <v>5332</v>
      </c>
      <c r="F591" s="151" t="s">
        <v>410</v>
      </c>
      <c r="G591" s="216"/>
      <c r="H591" s="217">
        <v>520</v>
      </c>
    </row>
    <row r="592" spans="1:8" ht="12.75">
      <c r="A592" s="206">
        <v>591</v>
      </c>
      <c r="B592" s="304"/>
      <c r="C592" s="228" t="s">
        <v>415</v>
      </c>
      <c r="D592" s="228"/>
      <c r="E592" s="228"/>
      <c r="F592" s="222"/>
      <c r="G592" s="223"/>
      <c r="H592" s="362">
        <v>57283</v>
      </c>
    </row>
    <row r="593" spans="1:8" ht="12.75">
      <c r="A593" s="206">
        <v>592</v>
      </c>
      <c r="B593" s="301">
        <v>7300</v>
      </c>
      <c r="C593" s="171">
        <v>3314</v>
      </c>
      <c r="D593" s="171" t="s">
        <v>174</v>
      </c>
      <c r="E593" s="171">
        <v>5331</v>
      </c>
      <c r="F593" s="244" t="s">
        <v>217</v>
      </c>
      <c r="G593" s="216" t="s">
        <v>416</v>
      </c>
      <c r="H593" s="217">
        <v>44733</v>
      </c>
    </row>
    <row r="594" spans="1:8" ht="12.75">
      <c r="A594" s="206">
        <v>593</v>
      </c>
      <c r="B594" s="304"/>
      <c r="C594" s="228" t="s">
        <v>417</v>
      </c>
      <c r="D594" s="228"/>
      <c r="E594" s="228"/>
      <c r="F594" s="222"/>
      <c r="G594" s="223"/>
      <c r="H594" s="362">
        <v>44733</v>
      </c>
    </row>
    <row r="595" spans="1:8" ht="12.75">
      <c r="A595" s="206">
        <v>594</v>
      </c>
      <c r="B595" s="301">
        <v>7300</v>
      </c>
      <c r="C595" s="171">
        <v>3315</v>
      </c>
      <c r="D595" s="171" t="s">
        <v>107</v>
      </c>
      <c r="E595" s="171">
        <v>5331</v>
      </c>
      <c r="F595" s="244" t="s">
        <v>217</v>
      </c>
      <c r="G595" s="216" t="s">
        <v>418</v>
      </c>
      <c r="H595" s="217">
        <v>42386</v>
      </c>
    </row>
    <row r="596" spans="1:8" ht="12.75">
      <c r="A596" s="206">
        <v>595</v>
      </c>
      <c r="B596" s="304"/>
      <c r="C596" s="228" t="s">
        <v>286</v>
      </c>
      <c r="D596" s="228"/>
      <c r="E596" s="228"/>
      <c r="F596" s="222"/>
      <c r="G596" s="223"/>
      <c r="H596" s="362">
        <v>42386</v>
      </c>
    </row>
    <row r="597" spans="1:8" ht="12.75">
      <c r="A597" s="206">
        <v>596</v>
      </c>
      <c r="B597" s="301">
        <v>7300</v>
      </c>
      <c r="C597" s="171">
        <v>3317</v>
      </c>
      <c r="D597" s="171" t="s">
        <v>175</v>
      </c>
      <c r="E597" s="171">
        <v>5331</v>
      </c>
      <c r="F597" s="244" t="s">
        <v>217</v>
      </c>
      <c r="G597" s="216" t="s">
        <v>419</v>
      </c>
      <c r="H597" s="217">
        <v>12040</v>
      </c>
    </row>
    <row r="598" spans="1:8" ht="12.75">
      <c r="A598" s="206">
        <v>597</v>
      </c>
      <c r="B598" s="301">
        <v>7300</v>
      </c>
      <c r="C598" s="171">
        <v>3317</v>
      </c>
      <c r="D598" s="171" t="s">
        <v>175</v>
      </c>
      <c r="E598" s="171">
        <v>5339</v>
      </c>
      <c r="F598" s="162" t="s">
        <v>332</v>
      </c>
      <c r="G598" s="216"/>
      <c r="H598" s="217">
        <v>250</v>
      </c>
    </row>
    <row r="599" spans="1:8" ht="12.75">
      <c r="A599" s="206">
        <v>598</v>
      </c>
      <c r="B599" s="304"/>
      <c r="C599" s="228" t="s">
        <v>420</v>
      </c>
      <c r="D599" s="228"/>
      <c r="E599" s="228"/>
      <c r="F599" s="222"/>
      <c r="G599" s="223"/>
      <c r="H599" s="362">
        <v>12290</v>
      </c>
    </row>
    <row r="600" spans="1:8" ht="12.75">
      <c r="A600" s="206">
        <v>599</v>
      </c>
      <c r="B600" s="301">
        <v>7300</v>
      </c>
      <c r="C600" s="171">
        <v>3319</v>
      </c>
      <c r="D600" s="171" t="s">
        <v>421</v>
      </c>
      <c r="E600" s="171">
        <v>5139</v>
      </c>
      <c r="F600" s="151" t="s">
        <v>220</v>
      </c>
      <c r="G600" s="216"/>
      <c r="H600" s="217">
        <v>264</v>
      </c>
    </row>
    <row r="601" spans="1:8" ht="12.75">
      <c r="A601" s="206">
        <v>600</v>
      </c>
      <c r="B601" s="301">
        <v>7300</v>
      </c>
      <c r="C601" s="171">
        <v>3319</v>
      </c>
      <c r="D601" s="171" t="s">
        <v>421</v>
      </c>
      <c r="E601" s="171">
        <v>5154</v>
      </c>
      <c r="F601" s="244" t="s">
        <v>226</v>
      </c>
      <c r="G601" s="216"/>
      <c r="H601" s="217">
        <v>40</v>
      </c>
    </row>
    <row r="602" spans="1:8" ht="12.75">
      <c r="A602" s="206">
        <v>601</v>
      </c>
      <c r="B602" s="301">
        <v>7300</v>
      </c>
      <c r="C602" s="171">
        <v>3319</v>
      </c>
      <c r="D602" s="171" t="s">
        <v>421</v>
      </c>
      <c r="E602" s="171">
        <v>5163</v>
      </c>
      <c r="F602" s="244" t="s">
        <v>203</v>
      </c>
      <c r="G602" s="216"/>
      <c r="H602" s="217">
        <v>25</v>
      </c>
    </row>
    <row r="603" spans="1:8" ht="12.75">
      <c r="A603" s="206">
        <v>602</v>
      </c>
      <c r="B603" s="301">
        <v>7300</v>
      </c>
      <c r="C603" s="171">
        <v>3319</v>
      </c>
      <c r="D603" s="171" t="s">
        <v>421</v>
      </c>
      <c r="E603" s="171">
        <v>5166</v>
      </c>
      <c r="F603" s="151" t="s">
        <v>194</v>
      </c>
      <c r="G603" s="216"/>
      <c r="H603" s="217">
        <v>100</v>
      </c>
    </row>
    <row r="604" spans="1:8" ht="12.75">
      <c r="A604" s="206">
        <v>603</v>
      </c>
      <c r="B604" s="301">
        <v>7300</v>
      </c>
      <c r="C604" s="171">
        <v>3319</v>
      </c>
      <c r="D604" s="171" t="s">
        <v>421</v>
      </c>
      <c r="E604" s="171">
        <v>5169</v>
      </c>
      <c r="F604" s="151" t="s">
        <v>198</v>
      </c>
      <c r="G604" s="216"/>
      <c r="H604" s="217">
        <v>780</v>
      </c>
    </row>
    <row r="605" spans="1:8" ht="12.75">
      <c r="A605" s="206">
        <v>604</v>
      </c>
      <c r="B605" s="301">
        <v>7300</v>
      </c>
      <c r="C605" s="171">
        <v>3319</v>
      </c>
      <c r="D605" s="171" t="s">
        <v>421</v>
      </c>
      <c r="E605" s="171">
        <v>5175</v>
      </c>
      <c r="F605" s="244" t="s">
        <v>215</v>
      </c>
      <c r="G605" s="318"/>
      <c r="H605" s="217">
        <v>10</v>
      </c>
    </row>
    <row r="606" spans="1:8" ht="12.75">
      <c r="A606" s="206">
        <v>605</v>
      </c>
      <c r="B606" s="301">
        <v>7300</v>
      </c>
      <c r="C606" s="171">
        <v>3319</v>
      </c>
      <c r="D606" s="171" t="s">
        <v>421</v>
      </c>
      <c r="E606" s="171">
        <v>5213</v>
      </c>
      <c r="F606" s="328" t="s">
        <v>336</v>
      </c>
      <c r="G606" s="277"/>
      <c r="H606" s="217">
        <v>450</v>
      </c>
    </row>
    <row r="607" spans="1:8" ht="12.75">
      <c r="A607" s="206">
        <v>606</v>
      </c>
      <c r="B607" s="301">
        <v>7300</v>
      </c>
      <c r="C607" s="171">
        <v>3319</v>
      </c>
      <c r="D607" s="171" t="s">
        <v>421</v>
      </c>
      <c r="E607" s="171">
        <v>5222</v>
      </c>
      <c r="F607" s="171" t="s">
        <v>231</v>
      </c>
      <c r="G607" s="318"/>
      <c r="H607" s="217">
        <v>9790</v>
      </c>
    </row>
    <row r="608" spans="1:8" ht="12.75">
      <c r="A608" s="206">
        <v>607</v>
      </c>
      <c r="B608" s="301">
        <v>7300</v>
      </c>
      <c r="C608" s="171">
        <v>3319</v>
      </c>
      <c r="D608" s="171" t="s">
        <v>421</v>
      </c>
      <c r="E608" s="171">
        <v>5331</v>
      </c>
      <c r="F608" s="244" t="s">
        <v>217</v>
      </c>
      <c r="G608" s="216" t="s">
        <v>422</v>
      </c>
      <c r="H608" s="217">
        <v>6623</v>
      </c>
    </row>
    <row r="609" spans="1:8" ht="12.75">
      <c r="A609" s="206">
        <v>608</v>
      </c>
      <c r="B609" s="304"/>
      <c r="C609" s="228" t="s">
        <v>287</v>
      </c>
      <c r="D609" s="228"/>
      <c r="E609" s="228"/>
      <c r="F609" s="239"/>
      <c r="G609" s="307"/>
      <c r="H609" s="362">
        <v>18082</v>
      </c>
    </row>
    <row r="610" spans="1:8" ht="12.75">
      <c r="A610" s="206">
        <v>609</v>
      </c>
      <c r="B610" s="301">
        <v>7300</v>
      </c>
      <c r="C610" s="171">
        <v>3326</v>
      </c>
      <c r="D610" s="171" t="s">
        <v>289</v>
      </c>
      <c r="E610" s="171">
        <v>5171</v>
      </c>
      <c r="F610" s="171" t="s">
        <v>266</v>
      </c>
      <c r="G610" s="318"/>
      <c r="H610" s="217">
        <v>1200</v>
      </c>
    </row>
    <row r="611" spans="1:8" ht="12.75">
      <c r="A611" s="206">
        <v>610</v>
      </c>
      <c r="B611" s="363"/>
      <c r="C611" s="364" t="s">
        <v>290</v>
      </c>
      <c r="D611" s="364"/>
      <c r="E611" s="364"/>
      <c r="F611" s="364"/>
      <c r="G611" s="365"/>
      <c r="H611" s="362">
        <v>1200</v>
      </c>
    </row>
    <row r="612" spans="1:8" ht="12.75">
      <c r="A612" s="206">
        <v>611</v>
      </c>
      <c r="B612" s="301">
        <v>7300</v>
      </c>
      <c r="C612" s="171">
        <v>3329</v>
      </c>
      <c r="D612" s="171" t="s">
        <v>423</v>
      </c>
      <c r="E612" s="171">
        <v>5329</v>
      </c>
      <c r="F612" s="151" t="s">
        <v>330</v>
      </c>
      <c r="G612" s="318" t="s">
        <v>424</v>
      </c>
      <c r="H612" s="217">
        <v>100</v>
      </c>
    </row>
    <row r="613" spans="1:8" ht="12.75">
      <c r="A613" s="206">
        <v>612</v>
      </c>
      <c r="B613" s="363"/>
      <c r="C613" s="364" t="s">
        <v>425</v>
      </c>
      <c r="D613" s="364"/>
      <c r="E613" s="364"/>
      <c r="F613" s="364"/>
      <c r="G613" s="365"/>
      <c r="H613" s="362">
        <v>100</v>
      </c>
    </row>
    <row r="614" spans="1:8" ht="13.5" thickBot="1">
      <c r="A614" s="206">
        <v>613</v>
      </c>
      <c r="B614" s="198" t="s">
        <v>177</v>
      </c>
      <c r="C614" s="230"/>
      <c r="D614" s="230"/>
      <c r="E614" s="230"/>
      <c r="F614" s="230"/>
      <c r="G614" s="231"/>
      <c r="H614" s="232">
        <v>671664</v>
      </c>
    </row>
    <row r="615" spans="1:8" ht="12.75">
      <c r="A615" s="206">
        <v>614</v>
      </c>
      <c r="B615" s="304"/>
      <c r="C615" s="228"/>
      <c r="D615" s="228"/>
      <c r="E615" s="228"/>
      <c r="F615" s="228"/>
      <c r="G615" s="229"/>
      <c r="H615" s="362"/>
    </row>
    <row r="616" spans="1:8" ht="15.75">
      <c r="A616" s="206">
        <v>615</v>
      </c>
      <c r="B616" s="366" t="s">
        <v>178</v>
      </c>
      <c r="C616" s="264"/>
      <c r="D616" s="264"/>
      <c r="E616" s="264"/>
      <c r="F616" s="264"/>
      <c r="G616" s="265"/>
      <c r="H616" s="253"/>
    </row>
    <row r="617" spans="1:8" ht="12.75">
      <c r="A617" s="206">
        <v>616</v>
      </c>
      <c r="B617" s="242">
        <v>7400</v>
      </c>
      <c r="C617" s="151">
        <v>3111</v>
      </c>
      <c r="D617" s="151" t="s">
        <v>179</v>
      </c>
      <c r="E617" s="151">
        <v>5166</v>
      </c>
      <c r="F617" s="151" t="s">
        <v>194</v>
      </c>
      <c r="G617" s="216"/>
      <c r="H617" s="217">
        <v>150</v>
      </c>
    </row>
    <row r="618" spans="1:8" ht="12.75">
      <c r="A618" s="206">
        <v>617</v>
      </c>
      <c r="B618" s="242">
        <v>7400</v>
      </c>
      <c r="C618" s="151">
        <v>3111</v>
      </c>
      <c r="D618" s="151" t="s">
        <v>179</v>
      </c>
      <c r="E618" s="151">
        <v>5171</v>
      </c>
      <c r="F618" s="151" t="s">
        <v>266</v>
      </c>
      <c r="G618" s="216" t="s">
        <v>426</v>
      </c>
      <c r="H618" s="217">
        <v>410</v>
      </c>
    </row>
    <row r="619" spans="1:8" ht="12.75">
      <c r="A619" s="206">
        <v>618</v>
      </c>
      <c r="B619" s="242">
        <v>7400</v>
      </c>
      <c r="C619" s="151">
        <v>3111</v>
      </c>
      <c r="D619" s="151" t="s">
        <v>179</v>
      </c>
      <c r="E619" s="151">
        <v>5331</v>
      </c>
      <c r="F619" s="244" t="s">
        <v>217</v>
      </c>
      <c r="G619" s="216" t="s">
        <v>427</v>
      </c>
      <c r="H619" s="217">
        <v>642</v>
      </c>
    </row>
    <row r="620" spans="1:8" ht="12.75">
      <c r="A620" s="206">
        <v>619</v>
      </c>
      <c r="B620" s="242">
        <v>7400</v>
      </c>
      <c r="C620" s="151">
        <v>3111</v>
      </c>
      <c r="D620" s="151" t="s">
        <v>179</v>
      </c>
      <c r="E620" s="151">
        <v>5331</v>
      </c>
      <c r="F620" s="244" t="s">
        <v>217</v>
      </c>
      <c r="G620" s="216" t="s">
        <v>428</v>
      </c>
      <c r="H620" s="217">
        <v>1019</v>
      </c>
    </row>
    <row r="621" spans="1:8" ht="12.75">
      <c r="A621" s="206">
        <v>620</v>
      </c>
      <c r="B621" s="242">
        <v>7400</v>
      </c>
      <c r="C621" s="151">
        <v>3111</v>
      </c>
      <c r="D621" s="151" t="s">
        <v>179</v>
      </c>
      <c r="E621" s="151">
        <v>5331</v>
      </c>
      <c r="F621" s="244" t="s">
        <v>217</v>
      </c>
      <c r="G621" s="270" t="s">
        <v>429</v>
      </c>
      <c r="H621" s="217">
        <v>228</v>
      </c>
    </row>
    <row r="622" spans="1:8" ht="12.75">
      <c r="A622" s="206">
        <v>621</v>
      </c>
      <c r="B622" s="263"/>
      <c r="C622" s="264" t="s">
        <v>430</v>
      </c>
      <c r="D622" s="264"/>
      <c r="E622" s="264"/>
      <c r="F622" s="264"/>
      <c r="G622" s="275"/>
      <c r="H622" s="266">
        <v>2449</v>
      </c>
    </row>
    <row r="623" spans="1:8" ht="12.75">
      <c r="A623" s="206">
        <v>622</v>
      </c>
      <c r="B623" s="242">
        <v>7400</v>
      </c>
      <c r="C623" s="151">
        <v>3113</v>
      </c>
      <c r="D623" s="151" t="s">
        <v>106</v>
      </c>
      <c r="E623" s="151">
        <v>5137</v>
      </c>
      <c r="F623" s="151" t="s">
        <v>223</v>
      </c>
      <c r="G623" s="367"/>
      <c r="H623" s="217">
        <v>1350</v>
      </c>
    </row>
    <row r="624" spans="1:8" ht="12.75">
      <c r="A624" s="206">
        <v>623</v>
      </c>
      <c r="B624" s="242">
        <v>7400</v>
      </c>
      <c r="C624" s="151">
        <v>3113</v>
      </c>
      <c r="D624" s="151" t="s">
        <v>106</v>
      </c>
      <c r="E624" s="151">
        <v>5164</v>
      </c>
      <c r="F624" s="151" t="s">
        <v>227</v>
      </c>
      <c r="G624" s="270" t="s">
        <v>431</v>
      </c>
      <c r="H624" s="217">
        <v>2039</v>
      </c>
    </row>
    <row r="625" spans="1:8" ht="12.75">
      <c r="A625" s="206">
        <v>624</v>
      </c>
      <c r="B625" s="242">
        <v>7400</v>
      </c>
      <c r="C625" s="151">
        <v>3113</v>
      </c>
      <c r="D625" s="151" t="s">
        <v>106</v>
      </c>
      <c r="E625" s="151">
        <v>5166</v>
      </c>
      <c r="F625" s="151" t="s">
        <v>194</v>
      </c>
      <c r="G625" s="270"/>
      <c r="H625" s="217">
        <v>150</v>
      </c>
    </row>
    <row r="626" spans="1:8" ht="12.75">
      <c r="A626" s="206">
        <v>625</v>
      </c>
      <c r="B626" s="242">
        <v>7400</v>
      </c>
      <c r="C626" s="151">
        <v>3113</v>
      </c>
      <c r="D626" s="151" t="s">
        <v>106</v>
      </c>
      <c r="E626" s="151">
        <v>5169</v>
      </c>
      <c r="F626" s="151" t="s">
        <v>198</v>
      </c>
      <c r="G626" s="270" t="s">
        <v>432</v>
      </c>
      <c r="H626" s="217">
        <v>1500</v>
      </c>
    </row>
    <row r="627" spans="1:8" ht="12.75">
      <c r="A627" s="206">
        <v>626</v>
      </c>
      <c r="B627" s="368">
        <v>7400</v>
      </c>
      <c r="C627" s="369">
        <v>3113</v>
      </c>
      <c r="D627" s="369" t="s">
        <v>106</v>
      </c>
      <c r="E627" s="369">
        <v>5169</v>
      </c>
      <c r="F627" s="151" t="s">
        <v>198</v>
      </c>
      <c r="G627" s="270" t="s">
        <v>431</v>
      </c>
      <c r="H627" s="217">
        <v>2163</v>
      </c>
    </row>
    <row r="628" spans="1:8" ht="12.75">
      <c r="A628" s="206">
        <v>627</v>
      </c>
      <c r="B628" s="368">
        <v>7400</v>
      </c>
      <c r="C628" s="369">
        <v>3113</v>
      </c>
      <c r="D628" s="369" t="s">
        <v>106</v>
      </c>
      <c r="E628" s="369">
        <v>5171</v>
      </c>
      <c r="F628" s="151" t="s">
        <v>266</v>
      </c>
      <c r="G628" s="270" t="s">
        <v>433</v>
      </c>
      <c r="H628" s="217">
        <v>700</v>
      </c>
    </row>
    <row r="629" spans="1:8" ht="12.75">
      <c r="A629" s="206">
        <v>628</v>
      </c>
      <c r="B629" s="368">
        <v>7400</v>
      </c>
      <c r="C629" s="369">
        <v>3113</v>
      </c>
      <c r="D629" s="369" t="s">
        <v>106</v>
      </c>
      <c r="E629" s="369">
        <v>5331</v>
      </c>
      <c r="F629" s="244" t="s">
        <v>217</v>
      </c>
      <c r="G629" s="270" t="s">
        <v>434</v>
      </c>
      <c r="H629" s="217">
        <v>2022</v>
      </c>
    </row>
    <row r="630" spans="1:8" ht="12.75">
      <c r="A630" s="206">
        <v>629</v>
      </c>
      <c r="B630" s="368">
        <v>7400</v>
      </c>
      <c r="C630" s="369">
        <v>3113</v>
      </c>
      <c r="D630" s="369" t="s">
        <v>106</v>
      </c>
      <c r="E630" s="369">
        <v>5331</v>
      </c>
      <c r="F630" s="244" t="s">
        <v>217</v>
      </c>
      <c r="G630" s="270" t="s">
        <v>435</v>
      </c>
      <c r="H630" s="217">
        <v>7012</v>
      </c>
    </row>
    <row r="631" spans="1:8" ht="12.75">
      <c r="A631" s="206">
        <v>630</v>
      </c>
      <c r="B631" s="368">
        <v>7400</v>
      </c>
      <c r="C631" s="369">
        <v>3113</v>
      </c>
      <c r="D631" s="369" t="s">
        <v>106</v>
      </c>
      <c r="E631" s="369">
        <v>5331</v>
      </c>
      <c r="F631" s="244" t="s">
        <v>217</v>
      </c>
      <c r="G631" s="270" t="s">
        <v>436</v>
      </c>
      <c r="H631" s="217">
        <v>2811</v>
      </c>
    </row>
    <row r="632" spans="1:8" ht="12.75">
      <c r="A632" s="206">
        <v>631</v>
      </c>
      <c r="B632" s="368">
        <v>7400</v>
      </c>
      <c r="C632" s="369">
        <v>3113</v>
      </c>
      <c r="D632" s="369" t="s">
        <v>106</v>
      </c>
      <c r="E632" s="369">
        <v>5331</v>
      </c>
      <c r="F632" s="244" t="s">
        <v>217</v>
      </c>
      <c r="G632" s="270" t="s">
        <v>437</v>
      </c>
      <c r="H632" s="217">
        <v>500</v>
      </c>
    </row>
    <row r="633" spans="1:8" ht="12.75">
      <c r="A633" s="206">
        <v>632</v>
      </c>
      <c r="B633" s="368">
        <v>7400</v>
      </c>
      <c r="C633" s="369">
        <v>3113</v>
      </c>
      <c r="D633" s="369" t="s">
        <v>106</v>
      </c>
      <c r="E633" s="369">
        <v>5331</v>
      </c>
      <c r="F633" s="244" t="s">
        <v>217</v>
      </c>
      <c r="G633" s="270" t="s">
        <v>438</v>
      </c>
      <c r="H633" s="217">
        <v>400</v>
      </c>
    </row>
    <row r="634" spans="1:8" ht="12.75">
      <c r="A634" s="206">
        <v>633</v>
      </c>
      <c r="B634" s="368">
        <v>7400</v>
      </c>
      <c r="C634" s="369">
        <v>3113</v>
      </c>
      <c r="D634" s="369" t="s">
        <v>106</v>
      </c>
      <c r="E634" s="369">
        <v>5331</v>
      </c>
      <c r="F634" s="244" t="s">
        <v>217</v>
      </c>
      <c r="G634" s="270" t="s">
        <v>439</v>
      </c>
      <c r="H634" s="217">
        <v>300</v>
      </c>
    </row>
    <row r="635" spans="1:8" ht="12.75">
      <c r="A635" s="206">
        <v>634</v>
      </c>
      <c r="B635" s="368">
        <v>7400</v>
      </c>
      <c r="C635" s="369">
        <v>3113</v>
      </c>
      <c r="D635" s="369" t="s">
        <v>106</v>
      </c>
      <c r="E635" s="369">
        <v>5331</v>
      </c>
      <c r="F635" s="244" t="s">
        <v>217</v>
      </c>
      <c r="G635" s="270" t="s">
        <v>440</v>
      </c>
      <c r="H635" s="217">
        <v>100</v>
      </c>
    </row>
    <row r="636" spans="1:8" ht="12.75">
      <c r="A636" s="206">
        <v>635</v>
      </c>
      <c r="B636" s="370"/>
      <c r="C636" s="371" t="s">
        <v>285</v>
      </c>
      <c r="D636" s="371"/>
      <c r="E636" s="371"/>
      <c r="F636" s="264"/>
      <c r="G636" s="275"/>
      <c r="H636" s="372">
        <v>21047</v>
      </c>
    </row>
    <row r="637" spans="1:8" ht="12.75">
      <c r="A637" s="206">
        <v>636</v>
      </c>
      <c r="B637" s="242">
        <v>7400</v>
      </c>
      <c r="C637" s="151">
        <v>3141</v>
      </c>
      <c r="D637" s="151" t="s">
        <v>441</v>
      </c>
      <c r="E637" s="151">
        <v>5137</v>
      </c>
      <c r="F637" s="162" t="s">
        <v>223</v>
      </c>
      <c r="G637" s="367"/>
      <c r="H637" s="217">
        <v>2000</v>
      </c>
    </row>
    <row r="638" spans="1:8" ht="12.75">
      <c r="A638" s="206">
        <v>637</v>
      </c>
      <c r="B638" s="263"/>
      <c r="C638" s="264" t="s">
        <v>442</v>
      </c>
      <c r="D638" s="264"/>
      <c r="E638" s="264"/>
      <c r="F638" s="264"/>
      <c r="G638" s="275"/>
      <c r="H638" s="266">
        <v>2000</v>
      </c>
    </row>
    <row r="639" spans="1:8" ht="12.75">
      <c r="A639" s="206">
        <v>638</v>
      </c>
      <c r="B639" s="242">
        <v>7400</v>
      </c>
      <c r="C639" s="151">
        <v>3149</v>
      </c>
      <c r="D639" s="151" t="s">
        <v>443</v>
      </c>
      <c r="E639" s="151">
        <v>5169</v>
      </c>
      <c r="F639" s="151" t="s">
        <v>198</v>
      </c>
      <c r="G639" s="270" t="s">
        <v>444</v>
      </c>
      <c r="H639" s="217">
        <v>1020</v>
      </c>
    </row>
    <row r="640" spans="1:8" ht="12.75">
      <c r="A640" s="206">
        <v>639</v>
      </c>
      <c r="B640" s="242">
        <v>7400</v>
      </c>
      <c r="C640" s="151">
        <v>3149</v>
      </c>
      <c r="D640" s="151" t="s">
        <v>443</v>
      </c>
      <c r="E640" s="151">
        <v>5173</v>
      </c>
      <c r="F640" s="151" t="s">
        <v>239</v>
      </c>
      <c r="G640" s="270" t="s">
        <v>444</v>
      </c>
      <c r="H640" s="217">
        <v>50</v>
      </c>
    </row>
    <row r="641" spans="1:8" ht="12.75">
      <c r="A641" s="206">
        <v>640</v>
      </c>
      <c r="B641" s="242">
        <v>7400</v>
      </c>
      <c r="C641" s="151">
        <v>3149</v>
      </c>
      <c r="D641" s="151" t="s">
        <v>443</v>
      </c>
      <c r="E641" s="151">
        <v>5332</v>
      </c>
      <c r="F641" s="162" t="s">
        <v>410</v>
      </c>
      <c r="G641" s="367" t="s">
        <v>445</v>
      </c>
      <c r="H641" s="217">
        <v>200</v>
      </c>
    </row>
    <row r="642" spans="1:8" ht="12.75">
      <c r="A642" s="206">
        <v>641</v>
      </c>
      <c r="B642" s="263"/>
      <c r="C642" s="264" t="s">
        <v>446</v>
      </c>
      <c r="D642" s="264"/>
      <c r="E642" s="264"/>
      <c r="F642" s="259"/>
      <c r="G642" s="373"/>
      <c r="H642" s="266">
        <v>1270</v>
      </c>
    </row>
    <row r="643" spans="1:8" ht="12.75">
      <c r="A643" s="206">
        <v>642</v>
      </c>
      <c r="B643" s="242">
        <v>7400</v>
      </c>
      <c r="C643" s="151">
        <v>3419</v>
      </c>
      <c r="D643" s="151" t="s">
        <v>182</v>
      </c>
      <c r="E643" s="151">
        <v>5166</v>
      </c>
      <c r="F643" s="151" t="s">
        <v>194</v>
      </c>
      <c r="G643" s="367"/>
      <c r="H643" s="217">
        <v>100</v>
      </c>
    </row>
    <row r="644" spans="1:8" ht="12.75">
      <c r="A644" s="206">
        <v>643</v>
      </c>
      <c r="B644" s="267">
        <v>7400</v>
      </c>
      <c r="C644" s="268">
        <v>3419</v>
      </c>
      <c r="D644" s="268" t="s">
        <v>182</v>
      </c>
      <c r="E644" s="269">
        <v>5169</v>
      </c>
      <c r="F644" s="269" t="s">
        <v>198</v>
      </c>
      <c r="G644" s="270" t="s">
        <v>447</v>
      </c>
      <c r="H644" s="217">
        <v>10000</v>
      </c>
    </row>
    <row r="645" spans="1:8" ht="12.75">
      <c r="A645" s="206">
        <v>644</v>
      </c>
      <c r="B645" s="267">
        <v>7400</v>
      </c>
      <c r="C645" s="268">
        <v>3419</v>
      </c>
      <c r="D645" s="268" t="s">
        <v>182</v>
      </c>
      <c r="E645" s="269">
        <v>5169</v>
      </c>
      <c r="F645" s="269" t="s">
        <v>198</v>
      </c>
      <c r="G645" s="270" t="s">
        <v>448</v>
      </c>
      <c r="H645" s="217">
        <v>10000</v>
      </c>
    </row>
    <row r="646" spans="1:8" ht="12.75">
      <c r="A646" s="206">
        <v>645</v>
      </c>
      <c r="B646" s="242">
        <v>7400</v>
      </c>
      <c r="C646" s="151">
        <v>3419</v>
      </c>
      <c r="D646" s="151" t="s">
        <v>182</v>
      </c>
      <c r="E646" s="151">
        <v>5171</v>
      </c>
      <c r="F646" s="151" t="s">
        <v>266</v>
      </c>
      <c r="G646" s="270"/>
      <c r="H646" s="217">
        <v>9960</v>
      </c>
    </row>
    <row r="647" spans="1:8" ht="12.75">
      <c r="A647" s="206">
        <v>646</v>
      </c>
      <c r="B647" s="242">
        <v>7400</v>
      </c>
      <c r="C647" s="151">
        <v>3419</v>
      </c>
      <c r="D647" s="151" t="s">
        <v>182</v>
      </c>
      <c r="E647" s="151">
        <v>5194</v>
      </c>
      <c r="F647" s="151" t="s">
        <v>221</v>
      </c>
      <c r="G647" s="270"/>
      <c r="H647" s="217">
        <v>100</v>
      </c>
    </row>
    <row r="648" spans="1:8" ht="12.75">
      <c r="A648" s="206">
        <v>647</v>
      </c>
      <c r="B648" s="242">
        <v>7400</v>
      </c>
      <c r="C648" s="151">
        <v>3419</v>
      </c>
      <c r="D648" s="151" t="s">
        <v>182</v>
      </c>
      <c r="E648" s="151">
        <v>5213</v>
      </c>
      <c r="F648" s="328" t="s">
        <v>336</v>
      </c>
      <c r="G648" s="374" t="s">
        <v>449</v>
      </c>
      <c r="H648" s="217">
        <v>21593</v>
      </c>
    </row>
    <row r="649" spans="1:8" ht="12.75">
      <c r="A649" s="206">
        <v>648</v>
      </c>
      <c r="B649" s="242">
        <v>7400</v>
      </c>
      <c r="C649" s="151">
        <v>3419</v>
      </c>
      <c r="D649" s="151" t="s">
        <v>182</v>
      </c>
      <c r="E649" s="151">
        <v>5213</v>
      </c>
      <c r="F649" s="328" t="s">
        <v>336</v>
      </c>
      <c r="G649" s="367" t="s">
        <v>450</v>
      </c>
      <c r="H649" s="217">
        <v>800</v>
      </c>
    </row>
    <row r="650" spans="1:8" ht="12.75">
      <c r="A650" s="206">
        <v>649</v>
      </c>
      <c r="B650" s="242">
        <v>7400</v>
      </c>
      <c r="C650" s="151">
        <v>3419</v>
      </c>
      <c r="D650" s="151" t="s">
        <v>182</v>
      </c>
      <c r="E650" s="151">
        <v>5222</v>
      </c>
      <c r="F650" s="151" t="s">
        <v>231</v>
      </c>
      <c r="G650" s="270"/>
      <c r="H650" s="217">
        <v>85647</v>
      </c>
    </row>
    <row r="651" spans="1:8" ht="12.75">
      <c r="A651" s="206">
        <v>650</v>
      </c>
      <c r="B651" s="242">
        <v>7400</v>
      </c>
      <c r="C651" s="151">
        <v>3419</v>
      </c>
      <c r="D651" s="151" t="s">
        <v>182</v>
      </c>
      <c r="E651" s="151">
        <v>5331</v>
      </c>
      <c r="F651" s="244" t="s">
        <v>217</v>
      </c>
      <c r="G651" s="278" t="s">
        <v>451</v>
      </c>
      <c r="H651" s="217">
        <v>14909</v>
      </c>
    </row>
    <row r="652" spans="1:8" ht="12.75">
      <c r="A652" s="206">
        <v>651</v>
      </c>
      <c r="B652" s="242">
        <v>7400</v>
      </c>
      <c r="C652" s="151">
        <v>3419</v>
      </c>
      <c r="D652" s="151" t="s">
        <v>182</v>
      </c>
      <c r="E652" s="151">
        <v>5331</v>
      </c>
      <c r="F652" s="244" t="s">
        <v>217</v>
      </c>
      <c r="G652" s="278" t="s">
        <v>452</v>
      </c>
      <c r="H652" s="217">
        <v>1200</v>
      </c>
    </row>
    <row r="653" spans="1:8" ht="12.75">
      <c r="A653" s="206">
        <v>652</v>
      </c>
      <c r="B653" s="263"/>
      <c r="C653" s="264" t="s">
        <v>453</v>
      </c>
      <c r="D653" s="264"/>
      <c r="E653" s="264"/>
      <c r="F653" s="264"/>
      <c r="G653" s="280"/>
      <c r="H653" s="266">
        <v>154309</v>
      </c>
    </row>
    <row r="654" spans="1:8" ht="12.75">
      <c r="A654" s="206">
        <v>653</v>
      </c>
      <c r="B654" s="242">
        <v>7400</v>
      </c>
      <c r="C654" s="151">
        <v>3421</v>
      </c>
      <c r="D654" s="151" t="s">
        <v>112</v>
      </c>
      <c r="E654" s="151">
        <v>5222</v>
      </c>
      <c r="F654" s="151" t="s">
        <v>231</v>
      </c>
      <c r="G654" s="216"/>
      <c r="H654" s="217">
        <v>9400</v>
      </c>
    </row>
    <row r="655" spans="1:8" ht="12.75">
      <c r="A655" s="206">
        <v>654</v>
      </c>
      <c r="B655" s="242">
        <v>7400</v>
      </c>
      <c r="C655" s="151">
        <v>3421</v>
      </c>
      <c r="D655" s="151" t="s">
        <v>112</v>
      </c>
      <c r="E655" s="151">
        <v>5339</v>
      </c>
      <c r="F655" s="162" t="s">
        <v>332</v>
      </c>
      <c r="G655" s="277" t="s">
        <v>454</v>
      </c>
      <c r="H655" s="217">
        <v>3500</v>
      </c>
    </row>
    <row r="656" spans="1:8" ht="12.75">
      <c r="A656" s="206">
        <v>655</v>
      </c>
      <c r="B656" s="263"/>
      <c r="C656" s="264" t="s">
        <v>292</v>
      </c>
      <c r="D656" s="264"/>
      <c r="E656" s="264"/>
      <c r="F656" s="264"/>
      <c r="G656" s="280"/>
      <c r="H656" s="266">
        <v>12900</v>
      </c>
    </row>
    <row r="657" spans="1:8" ht="13.5" thickBot="1">
      <c r="A657" s="206">
        <v>656</v>
      </c>
      <c r="B657" s="281" t="s">
        <v>183</v>
      </c>
      <c r="C657" s="282"/>
      <c r="D657" s="282"/>
      <c r="E657" s="282"/>
      <c r="F657" s="282"/>
      <c r="G657" s="283"/>
      <c r="H657" s="284">
        <v>193975</v>
      </c>
    </row>
    <row r="658" spans="1:8" ht="12.75">
      <c r="A658" s="206">
        <v>657</v>
      </c>
      <c r="B658" s="149"/>
      <c r="C658" s="222"/>
      <c r="D658" s="222"/>
      <c r="E658" s="222"/>
      <c r="F658" s="222"/>
      <c r="G658" s="223"/>
      <c r="H658" s="293"/>
    </row>
    <row r="659" spans="1:8" ht="15.75">
      <c r="A659" s="206">
        <v>658</v>
      </c>
      <c r="B659" s="346" t="s">
        <v>17</v>
      </c>
      <c r="C659" s="347"/>
      <c r="D659" s="347"/>
      <c r="E659" s="184"/>
      <c r="F659" s="244"/>
      <c r="G659" s="278"/>
      <c r="H659" s="375"/>
    </row>
    <row r="660" spans="1:8" ht="12.75">
      <c r="A660" s="206">
        <v>659</v>
      </c>
      <c r="B660" s="340">
        <v>7500</v>
      </c>
      <c r="C660" s="184">
        <v>3322</v>
      </c>
      <c r="D660" s="184" t="s">
        <v>109</v>
      </c>
      <c r="E660" s="184">
        <v>5229</v>
      </c>
      <c r="F660" s="244" t="s">
        <v>216</v>
      </c>
      <c r="G660" s="216"/>
      <c r="H660" s="217">
        <v>10850</v>
      </c>
    </row>
    <row r="661" spans="1:8" ht="12.75">
      <c r="A661" s="206">
        <v>660</v>
      </c>
      <c r="B661" s="233"/>
      <c r="C661" s="234" t="s">
        <v>288</v>
      </c>
      <c r="D661" s="234"/>
      <c r="E661" s="234"/>
      <c r="F661" s="235"/>
      <c r="G661" s="236"/>
      <c r="H661" s="345">
        <v>10850</v>
      </c>
    </row>
    <row r="662" spans="1:8" ht="13.5" thickBot="1">
      <c r="A662" s="206">
        <v>661</v>
      </c>
      <c r="B662" s="198" t="s">
        <v>184</v>
      </c>
      <c r="C662" s="230"/>
      <c r="D662" s="230"/>
      <c r="E662" s="230"/>
      <c r="F662" s="230"/>
      <c r="G662" s="231"/>
      <c r="H662" s="232">
        <v>10850</v>
      </c>
    </row>
    <row r="663" spans="1:8" ht="12.75">
      <c r="A663" s="206">
        <v>662</v>
      </c>
      <c r="B663" s="233"/>
      <c r="C663" s="234"/>
      <c r="D663" s="234"/>
      <c r="E663" s="234"/>
      <c r="F663" s="235"/>
      <c r="G663" s="236"/>
      <c r="H663" s="376"/>
    </row>
    <row r="664" spans="1:8" ht="15.75">
      <c r="A664" s="206">
        <v>663</v>
      </c>
      <c r="B664" s="377" t="s">
        <v>185</v>
      </c>
      <c r="C664" s="378"/>
      <c r="D664" s="378"/>
      <c r="E664" s="151"/>
      <c r="F664" s="341"/>
      <c r="G664" s="342"/>
      <c r="H664" s="375"/>
    </row>
    <row r="665" spans="1:8" ht="12.75">
      <c r="A665" s="206">
        <v>664</v>
      </c>
      <c r="B665" s="242">
        <v>8200</v>
      </c>
      <c r="C665" s="151">
        <v>1014</v>
      </c>
      <c r="D665" s="162" t="s">
        <v>296</v>
      </c>
      <c r="E665" s="151">
        <v>5011</v>
      </c>
      <c r="F665" s="151" t="s">
        <v>236</v>
      </c>
      <c r="G665" s="278"/>
      <c r="H665" s="217">
        <v>6651</v>
      </c>
    </row>
    <row r="666" spans="1:8" ht="12.75">
      <c r="A666" s="206">
        <v>665</v>
      </c>
      <c r="B666" s="242">
        <v>8200</v>
      </c>
      <c r="C666" s="151">
        <v>1014</v>
      </c>
      <c r="D666" s="162" t="s">
        <v>296</v>
      </c>
      <c r="E666" s="151">
        <v>5021</v>
      </c>
      <c r="F666" s="244" t="s">
        <v>240</v>
      </c>
      <c r="G666" s="278"/>
      <c r="H666" s="217">
        <v>20</v>
      </c>
    </row>
    <row r="667" spans="1:8" ht="12.75">
      <c r="A667" s="206">
        <v>666</v>
      </c>
      <c r="B667" s="242">
        <v>8200</v>
      </c>
      <c r="C667" s="151">
        <v>1014</v>
      </c>
      <c r="D667" s="162" t="s">
        <v>296</v>
      </c>
      <c r="E667" s="151">
        <v>5029</v>
      </c>
      <c r="F667" s="244" t="s">
        <v>455</v>
      </c>
      <c r="G667" s="278"/>
      <c r="H667" s="217">
        <v>5</v>
      </c>
    </row>
    <row r="668" spans="1:8" ht="12.75">
      <c r="A668" s="206">
        <v>667</v>
      </c>
      <c r="B668" s="242">
        <v>8200</v>
      </c>
      <c r="C668" s="151">
        <v>1014</v>
      </c>
      <c r="D668" s="162" t="s">
        <v>296</v>
      </c>
      <c r="E668" s="151">
        <v>5031</v>
      </c>
      <c r="F668" s="151" t="s">
        <v>237</v>
      </c>
      <c r="G668" s="216"/>
      <c r="H668" s="217">
        <v>1664</v>
      </c>
    </row>
    <row r="669" spans="1:8" ht="12.75">
      <c r="A669" s="206">
        <v>668</v>
      </c>
      <c r="B669" s="242">
        <v>8200</v>
      </c>
      <c r="C669" s="151">
        <v>1014</v>
      </c>
      <c r="D669" s="162" t="s">
        <v>296</v>
      </c>
      <c r="E669" s="184">
        <v>5032</v>
      </c>
      <c r="F669" s="151" t="s">
        <v>238</v>
      </c>
      <c r="G669" s="216"/>
      <c r="H669" s="217">
        <v>600</v>
      </c>
    </row>
    <row r="670" spans="1:8" ht="12.75">
      <c r="A670" s="206">
        <v>669</v>
      </c>
      <c r="B670" s="242">
        <v>8200</v>
      </c>
      <c r="C670" s="151">
        <v>1014</v>
      </c>
      <c r="D670" s="162" t="s">
        <v>296</v>
      </c>
      <c r="E670" s="184">
        <v>5131</v>
      </c>
      <c r="F670" s="151" t="s">
        <v>456</v>
      </c>
      <c r="G670" s="216"/>
      <c r="H670" s="217">
        <v>20</v>
      </c>
    </row>
    <row r="671" spans="1:8" ht="12.75">
      <c r="A671" s="206">
        <v>670</v>
      </c>
      <c r="B671" s="242">
        <v>8200</v>
      </c>
      <c r="C671" s="151">
        <v>1014</v>
      </c>
      <c r="D671" s="162" t="s">
        <v>296</v>
      </c>
      <c r="E671" s="184">
        <v>5133</v>
      </c>
      <c r="F671" s="151" t="s">
        <v>258</v>
      </c>
      <c r="G671" s="216"/>
      <c r="H671" s="217">
        <v>1443</v>
      </c>
    </row>
    <row r="672" spans="1:8" ht="12.75">
      <c r="A672" s="206">
        <v>671</v>
      </c>
      <c r="B672" s="242">
        <v>8200</v>
      </c>
      <c r="C672" s="151">
        <v>1014</v>
      </c>
      <c r="D672" s="162" t="s">
        <v>296</v>
      </c>
      <c r="E672" s="184">
        <v>5133</v>
      </c>
      <c r="F672" s="151" t="s">
        <v>258</v>
      </c>
      <c r="G672" s="216" t="s">
        <v>457</v>
      </c>
      <c r="H672" s="217">
        <v>50</v>
      </c>
    </row>
    <row r="673" spans="1:8" ht="12.75">
      <c r="A673" s="206">
        <v>672</v>
      </c>
      <c r="B673" s="242">
        <v>8200</v>
      </c>
      <c r="C673" s="151">
        <v>1014</v>
      </c>
      <c r="D673" s="162" t="s">
        <v>296</v>
      </c>
      <c r="E673" s="184">
        <v>5134</v>
      </c>
      <c r="F673" s="244" t="s">
        <v>381</v>
      </c>
      <c r="G673" s="278"/>
      <c r="H673" s="217">
        <v>130</v>
      </c>
    </row>
    <row r="674" spans="1:8" ht="12.75">
      <c r="A674" s="206">
        <v>673</v>
      </c>
      <c r="B674" s="242">
        <v>8200</v>
      </c>
      <c r="C674" s="151">
        <v>1014</v>
      </c>
      <c r="D674" s="162" t="s">
        <v>296</v>
      </c>
      <c r="E674" s="184">
        <v>5136</v>
      </c>
      <c r="F674" s="244" t="s">
        <v>259</v>
      </c>
      <c r="G674" s="278"/>
      <c r="H674" s="217">
        <v>20</v>
      </c>
    </row>
    <row r="675" spans="1:8" ht="12.75">
      <c r="A675" s="206">
        <v>674</v>
      </c>
      <c r="B675" s="242">
        <v>8200</v>
      </c>
      <c r="C675" s="151">
        <v>1014</v>
      </c>
      <c r="D675" s="162" t="s">
        <v>296</v>
      </c>
      <c r="E675" s="184">
        <v>5137</v>
      </c>
      <c r="F675" s="162" t="s">
        <v>223</v>
      </c>
      <c r="G675" s="277"/>
      <c r="H675" s="217">
        <v>90</v>
      </c>
    </row>
    <row r="676" spans="1:8" ht="12.75">
      <c r="A676" s="206">
        <v>675</v>
      </c>
      <c r="B676" s="242">
        <v>8200</v>
      </c>
      <c r="C676" s="151">
        <v>1014</v>
      </c>
      <c r="D676" s="162" t="s">
        <v>296</v>
      </c>
      <c r="E676" s="184">
        <v>5139</v>
      </c>
      <c r="F676" s="151" t="s">
        <v>220</v>
      </c>
      <c r="G676" s="216"/>
      <c r="H676" s="217">
        <v>1181</v>
      </c>
    </row>
    <row r="677" spans="1:8" ht="12.75">
      <c r="A677" s="206">
        <v>676</v>
      </c>
      <c r="B677" s="242">
        <v>8200</v>
      </c>
      <c r="C677" s="151">
        <v>1014</v>
      </c>
      <c r="D677" s="162" t="s">
        <v>296</v>
      </c>
      <c r="E677" s="184">
        <v>5139</v>
      </c>
      <c r="F677" s="151" t="s">
        <v>220</v>
      </c>
      <c r="G677" s="216" t="s">
        <v>457</v>
      </c>
      <c r="H677" s="217">
        <v>50</v>
      </c>
    </row>
    <row r="678" spans="1:8" ht="12.75">
      <c r="A678" s="206">
        <v>677</v>
      </c>
      <c r="B678" s="242">
        <v>8200</v>
      </c>
      <c r="C678" s="151">
        <v>1014</v>
      </c>
      <c r="D678" s="162" t="s">
        <v>296</v>
      </c>
      <c r="E678" s="184">
        <v>5151</v>
      </c>
      <c r="F678" s="151" t="s">
        <v>224</v>
      </c>
      <c r="G678" s="278"/>
      <c r="H678" s="217">
        <v>160</v>
      </c>
    </row>
    <row r="679" spans="1:8" ht="12.75">
      <c r="A679" s="206">
        <v>678</v>
      </c>
      <c r="B679" s="242">
        <v>8200</v>
      </c>
      <c r="C679" s="151">
        <v>1014</v>
      </c>
      <c r="D679" s="162" t="s">
        <v>296</v>
      </c>
      <c r="E679" s="184">
        <v>5153</v>
      </c>
      <c r="F679" s="244" t="s">
        <v>261</v>
      </c>
      <c r="G679" s="278"/>
      <c r="H679" s="217">
        <v>685</v>
      </c>
    </row>
    <row r="680" spans="1:8" ht="12.75">
      <c r="A680" s="206">
        <v>679</v>
      </c>
      <c r="B680" s="242">
        <v>8200</v>
      </c>
      <c r="C680" s="151">
        <v>1014</v>
      </c>
      <c r="D680" s="162" t="s">
        <v>296</v>
      </c>
      <c r="E680" s="184">
        <v>5154</v>
      </c>
      <c r="F680" s="244" t="s">
        <v>226</v>
      </c>
      <c r="G680" s="278"/>
      <c r="H680" s="217">
        <v>485</v>
      </c>
    </row>
    <row r="681" spans="1:8" ht="12.75">
      <c r="A681" s="206">
        <v>680</v>
      </c>
      <c r="B681" s="242">
        <v>8200</v>
      </c>
      <c r="C681" s="151">
        <v>1014</v>
      </c>
      <c r="D681" s="162" t="s">
        <v>296</v>
      </c>
      <c r="E681" s="184">
        <v>5156</v>
      </c>
      <c r="F681" s="244" t="s">
        <v>262</v>
      </c>
      <c r="G681" s="278"/>
      <c r="H681" s="217">
        <v>160</v>
      </c>
    </row>
    <row r="682" spans="1:8" ht="12.75">
      <c r="A682" s="206">
        <v>681</v>
      </c>
      <c r="B682" s="242">
        <v>8200</v>
      </c>
      <c r="C682" s="151">
        <v>1014</v>
      </c>
      <c r="D682" s="162" t="s">
        <v>296</v>
      </c>
      <c r="E682" s="184">
        <v>5161</v>
      </c>
      <c r="F682" s="244" t="s">
        <v>263</v>
      </c>
      <c r="G682" s="278"/>
      <c r="H682" s="217">
        <v>2</v>
      </c>
    </row>
    <row r="683" spans="1:8" ht="12.75">
      <c r="A683" s="206">
        <v>682</v>
      </c>
      <c r="B683" s="242">
        <v>8200</v>
      </c>
      <c r="C683" s="151">
        <v>1014</v>
      </c>
      <c r="D683" s="162" t="s">
        <v>296</v>
      </c>
      <c r="E683" s="184">
        <v>5162</v>
      </c>
      <c r="F683" s="151" t="s">
        <v>264</v>
      </c>
      <c r="G683" s="278"/>
      <c r="H683" s="217">
        <v>124</v>
      </c>
    </row>
    <row r="684" spans="1:8" ht="12.75">
      <c r="A684" s="206">
        <v>683</v>
      </c>
      <c r="B684" s="242">
        <v>8200</v>
      </c>
      <c r="C684" s="151">
        <v>1014</v>
      </c>
      <c r="D684" s="162" t="s">
        <v>296</v>
      </c>
      <c r="E684" s="184">
        <v>5163</v>
      </c>
      <c r="F684" s="244" t="s">
        <v>203</v>
      </c>
      <c r="G684" s="278"/>
      <c r="H684" s="217">
        <v>50</v>
      </c>
    </row>
    <row r="685" spans="1:8" ht="12.75">
      <c r="A685" s="206">
        <v>684</v>
      </c>
      <c r="B685" s="242">
        <v>8200</v>
      </c>
      <c r="C685" s="151">
        <v>1014</v>
      </c>
      <c r="D685" s="162" t="s">
        <v>296</v>
      </c>
      <c r="E685" s="184">
        <v>5164</v>
      </c>
      <c r="F685" s="244" t="s">
        <v>227</v>
      </c>
      <c r="G685" s="278"/>
      <c r="H685" s="217">
        <v>32</v>
      </c>
    </row>
    <row r="686" spans="1:8" ht="12.75">
      <c r="A686" s="206">
        <v>685</v>
      </c>
      <c r="B686" s="242">
        <v>8200</v>
      </c>
      <c r="C686" s="151">
        <v>1014</v>
      </c>
      <c r="D686" s="162" t="s">
        <v>296</v>
      </c>
      <c r="E686" s="184">
        <v>5167</v>
      </c>
      <c r="F686" s="244" t="s">
        <v>265</v>
      </c>
      <c r="G686" s="278"/>
      <c r="H686" s="217">
        <v>8</v>
      </c>
    </row>
    <row r="687" spans="1:8" ht="12.75">
      <c r="A687" s="206">
        <v>686</v>
      </c>
      <c r="B687" s="242">
        <v>8200</v>
      </c>
      <c r="C687" s="151">
        <v>1014</v>
      </c>
      <c r="D687" s="162" t="s">
        <v>296</v>
      </c>
      <c r="E687" s="184">
        <v>5169</v>
      </c>
      <c r="F687" s="151" t="s">
        <v>198</v>
      </c>
      <c r="G687" s="278"/>
      <c r="H687" s="217">
        <v>1671</v>
      </c>
    </row>
    <row r="688" spans="1:8" ht="12.75">
      <c r="A688" s="206">
        <v>687</v>
      </c>
      <c r="B688" s="242">
        <v>8200</v>
      </c>
      <c r="C688" s="151">
        <v>1014</v>
      </c>
      <c r="D688" s="162" t="s">
        <v>296</v>
      </c>
      <c r="E688" s="184">
        <v>5169</v>
      </c>
      <c r="F688" s="151" t="s">
        <v>198</v>
      </c>
      <c r="G688" s="278" t="s">
        <v>242</v>
      </c>
      <c r="H688" s="217">
        <v>69</v>
      </c>
    </row>
    <row r="689" spans="1:8" ht="12.75">
      <c r="A689" s="206">
        <v>688</v>
      </c>
      <c r="B689" s="242">
        <v>8200</v>
      </c>
      <c r="C689" s="151">
        <v>1014</v>
      </c>
      <c r="D689" s="162" t="s">
        <v>296</v>
      </c>
      <c r="E689" s="184">
        <v>5171</v>
      </c>
      <c r="F689" s="244" t="s">
        <v>266</v>
      </c>
      <c r="G689" s="278"/>
      <c r="H689" s="217">
        <v>252</v>
      </c>
    </row>
    <row r="690" spans="1:8" ht="12.75">
      <c r="A690" s="206">
        <v>689</v>
      </c>
      <c r="B690" s="242">
        <v>8200</v>
      </c>
      <c r="C690" s="151">
        <v>1014</v>
      </c>
      <c r="D690" s="162" t="s">
        <v>296</v>
      </c>
      <c r="E690" s="184">
        <v>5175</v>
      </c>
      <c r="F690" s="244" t="s">
        <v>215</v>
      </c>
      <c r="G690" s="278"/>
      <c r="H690" s="217">
        <v>1</v>
      </c>
    </row>
    <row r="691" spans="1:8" ht="12.75">
      <c r="A691" s="206">
        <v>690</v>
      </c>
      <c r="B691" s="242">
        <v>8200</v>
      </c>
      <c r="C691" s="151">
        <v>1014</v>
      </c>
      <c r="D691" s="162" t="s">
        <v>296</v>
      </c>
      <c r="E691" s="184">
        <v>5179</v>
      </c>
      <c r="F691" s="244" t="s">
        <v>268</v>
      </c>
      <c r="G691" s="278"/>
      <c r="H691" s="217">
        <v>16</v>
      </c>
    </row>
    <row r="692" spans="1:8" ht="12.75">
      <c r="A692" s="206">
        <v>691</v>
      </c>
      <c r="B692" s="242">
        <v>8200</v>
      </c>
      <c r="C692" s="151">
        <v>1014</v>
      </c>
      <c r="D692" s="162" t="s">
        <v>296</v>
      </c>
      <c r="E692" s="184">
        <v>5179</v>
      </c>
      <c r="F692" s="244" t="s">
        <v>268</v>
      </c>
      <c r="G692" s="278" t="s">
        <v>242</v>
      </c>
      <c r="H692" s="217">
        <v>14</v>
      </c>
    </row>
    <row r="693" spans="1:8" ht="12.75">
      <c r="A693" s="206">
        <v>692</v>
      </c>
      <c r="B693" s="242">
        <v>8200</v>
      </c>
      <c r="C693" s="151">
        <v>1014</v>
      </c>
      <c r="D693" s="162" t="s">
        <v>296</v>
      </c>
      <c r="E693" s="184">
        <v>5192</v>
      </c>
      <c r="F693" s="244" t="s">
        <v>228</v>
      </c>
      <c r="G693" s="278"/>
      <c r="H693" s="217">
        <v>30</v>
      </c>
    </row>
    <row r="694" spans="1:8" ht="12.75">
      <c r="A694" s="206">
        <v>693</v>
      </c>
      <c r="B694" s="242">
        <v>8200</v>
      </c>
      <c r="C694" s="151">
        <v>1014</v>
      </c>
      <c r="D694" s="162" t="s">
        <v>296</v>
      </c>
      <c r="E694" s="151">
        <v>5424</v>
      </c>
      <c r="F694" s="151" t="s">
        <v>272</v>
      </c>
      <c r="G694" s="278"/>
      <c r="H694" s="217">
        <v>96</v>
      </c>
    </row>
    <row r="695" spans="1:8" ht="12.75">
      <c r="A695" s="206">
        <v>694</v>
      </c>
      <c r="B695" s="242">
        <v>8200</v>
      </c>
      <c r="C695" s="151">
        <v>1014</v>
      </c>
      <c r="D695" s="162" t="s">
        <v>296</v>
      </c>
      <c r="E695" s="184">
        <v>5499</v>
      </c>
      <c r="F695" s="151" t="s">
        <v>274</v>
      </c>
      <c r="G695" s="278" t="s">
        <v>242</v>
      </c>
      <c r="H695" s="217">
        <v>184</v>
      </c>
    </row>
    <row r="696" spans="1:8" ht="12.75">
      <c r="A696" s="206">
        <v>695</v>
      </c>
      <c r="B696" s="149"/>
      <c r="C696" s="222" t="s">
        <v>298</v>
      </c>
      <c r="D696" s="379"/>
      <c r="E696" s="234"/>
      <c r="F696" s="235"/>
      <c r="G696" s="236"/>
      <c r="H696" s="293">
        <v>15963</v>
      </c>
    </row>
    <row r="697" spans="1:8" ht="12.75">
      <c r="A697" s="206">
        <v>696</v>
      </c>
      <c r="B697" s="340">
        <v>8200</v>
      </c>
      <c r="C697" s="184">
        <v>5311</v>
      </c>
      <c r="D697" s="184" t="s">
        <v>458</v>
      </c>
      <c r="E697" s="184">
        <v>5011</v>
      </c>
      <c r="F697" s="151" t="s">
        <v>236</v>
      </c>
      <c r="G697" s="278"/>
      <c r="H697" s="217">
        <v>198269</v>
      </c>
    </row>
    <row r="698" spans="1:8" ht="12.75">
      <c r="A698" s="206">
        <v>697</v>
      </c>
      <c r="B698" s="340">
        <v>8200</v>
      </c>
      <c r="C698" s="184">
        <v>5311</v>
      </c>
      <c r="D698" s="184" t="s">
        <v>458</v>
      </c>
      <c r="E698" s="184">
        <v>5011</v>
      </c>
      <c r="F698" s="151" t="s">
        <v>236</v>
      </c>
      <c r="G698" s="278" t="s">
        <v>242</v>
      </c>
      <c r="H698" s="217">
        <v>200</v>
      </c>
    </row>
    <row r="699" spans="1:8" ht="12.75">
      <c r="A699" s="206">
        <v>698</v>
      </c>
      <c r="B699" s="340">
        <v>8200</v>
      </c>
      <c r="C699" s="184">
        <v>5311</v>
      </c>
      <c r="D699" s="184" t="s">
        <v>458</v>
      </c>
      <c r="E699" s="184">
        <v>5021</v>
      </c>
      <c r="F699" s="244" t="s">
        <v>240</v>
      </c>
      <c r="G699" s="278"/>
      <c r="H699" s="217">
        <v>500</v>
      </c>
    </row>
    <row r="700" spans="1:8" ht="12.75">
      <c r="A700" s="206">
        <v>699</v>
      </c>
      <c r="B700" s="340">
        <v>8200</v>
      </c>
      <c r="C700" s="184">
        <v>5311</v>
      </c>
      <c r="D700" s="184" t="s">
        <v>458</v>
      </c>
      <c r="E700" s="184">
        <v>5024</v>
      </c>
      <c r="F700" s="244" t="s">
        <v>255</v>
      </c>
      <c r="G700" s="278"/>
      <c r="H700" s="217">
        <v>60</v>
      </c>
    </row>
    <row r="701" spans="1:8" ht="12.75">
      <c r="A701" s="206">
        <v>700</v>
      </c>
      <c r="B701" s="340">
        <v>8200</v>
      </c>
      <c r="C701" s="184">
        <v>5311</v>
      </c>
      <c r="D701" s="184" t="s">
        <v>458</v>
      </c>
      <c r="E701" s="184">
        <v>5031</v>
      </c>
      <c r="F701" s="151" t="s">
        <v>237</v>
      </c>
      <c r="G701" s="216"/>
      <c r="H701" s="217">
        <v>49667</v>
      </c>
    </row>
    <row r="702" spans="1:8" ht="12.75">
      <c r="A702" s="206">
        <v>701</v>
      </c>
      <c r="B702" s="340">
        <v>8200</v>
      </c>
      <c r="C702" s="184">
        <v>5311</v>
      </c>
      <c r="D702" s="184" t="s">
        <v>458</v>
      </c>
      <c r="E702" s="184">
        <v>5031</v>
      </c>
      <c r="F702" s="151" t="s">
        <v>237</v>
      </c>
      <c r="G702" s="216" t="s">
        <v>242</v>
      </c>
      <c r="H702" s="217">
        <v>52</v>
      </c>
    </row>
    <row r="703" spans="1:8" ht="12.75">
      <c r="A703" s="206">
        <v>702</v>
      </c>
      <c r="B703" s="340">
        <v>8200</v>
      </c>
      <c r="C703" s="184">
        <v>5311</v>
      </c>
      <c r="D703" s="184" t="s">
        <v>458</v>
      </c>
      <c r="E703" s="184">
        <v>5032</v>
      </c>
      <c r="F703" s="151" t="s">
        <v>238</v>
      </c>
      <c r="G703" s="216"/>
      <c r="H703" s="217">
        <v>17945</v>
      </c>
    </row>
    <row r="704" spans="1:8" ht="12.75">
      <c r="A704" s="206">
        <v>703</v>
      </c>
      <c r="B704" s="340">
        <v>8200</v>
      </c>
      <c r="C704" s="184">
        <v>5311</v>
      </c>
      <c r="D704" s="184" t="s">
        <v>458</v>
      </c>
      <c r="E704" s="184">
        <v>5032</v>
      </c>
      <c r="F704" s="151" t="s">
        <v>238</v>
      </c>
      <c r="G704" s="216" t="s">
        <v>242</v>
      </c>
      <c r="H704" s="217">
        <v>18</v>
      </c>
    </row>
    <row r="705" spans="1:8" ht="12.75">
      <c r="A705" s="206">
        <v>704</v>
      </c>
      <c r="B705" s="340">
        <v>8200</v>
      </c>
      <c r="C705" s="184">
        <v>5311</v>
      </c>
      <c r="D705" s="184" t="s">
        <v>458</v>
      </c>
      <c r="E705" s="184">
        <v>5131</v>
      </c>
      <c r="F705" s="151" t="s">
        <v>456</v>
      </c>
      <c r="G705" s="216"/>
      <c r="H705" s="217">
        <v>270</v>
      </c>
    </row>
    <row r="706" spans="1:8" ht="12.75">
      <c r="A706" s="206">
        <v>705</v>
      </c>
      <c r="B706" s="340">
        <v>8200</v>
      </c>
      <c r="C706" s="184">
        <v>5311</v>
      </c>
      <c r="D706" s="184" t="s">
        <v>458</v>
      </c>
      <c r="E706" s="184">
        <v>5133</v>
      </c>
      <c r="F706" s="151" t="s">
        <v>258</v>
      </c>
      <c r="G706" s="216"/>
      <c r="H706" s="217">
        <v>100</v>
      </c>
    </row>
    <row r="707" spans="1:8" ht="12.75">
      <c r="A707" s="206">
        <v>706</v>
      </c>
      <c r="B707" s="340">
        <v>8200</v>
      </c>
      <c r="C707" s="184">
        <v>5311</v>
      </c>
      <c r="D707" s="184" t="s">
        <v>458</v>
      </c>
      <c r="E707" s="184">
        <v>5134</v>
      </c>
      <c r="F707" s="244" t="s">
        <v>381</v>
      </c>
      <c r="G707" s="278"/>
      <c r="H707" s="217">
        <v>4406</v>
      </c>
    </row>
    <row r="708" spans="1:8" ht="12.75">
      <c r="A708" s="206">
        <v>707</v>
      </c>
      <c r="B708" s="340">
        <v>8200</v>
      </c>
      <c r="C708" s="184">
        <v>5311</v>
      </c>
      <c r="D708" s="184" t="s">
        <v>458</v>
      </c>
      <c r="E708" s="184">
        <v>5136</v>
      </c>
      <c r="F708" s="244" t="s">
        <v>259</v>
      </c>
      <c r="G708" s="278"/>
      <c r="H708" s="217">
        <v>146</v>
      </c>
    </row>
    <row r="709" spans="1:8" ht="12.75">
      <c r="A709" s="206">
        <v>708</v>
      </c>
      <c r="B709" s="340">
        <v>8200</v>
      </c>
      <c r="C709" s="184">
        <v>5311</v>
      </c>
      <c r="D709" s="184" t="s">
        <v>458</v>
      </c>
      <c r="E709" s="184">
        <v>5137</v>
      </c>
      <c r="F709" s="162" t="s">
        <v>223</v>
      </c>
      <c r="G709" s="277"/>
      <c r="H709" s="217">
        <v>3164</v>
      </c>
    </row>
    <row r="710" spans="1:8" ht="12.75">
      <c r="A710" s="206">
        <v>709</v>
      </c>
      <c r="B710" s="340">
        <v>8200</v>
      </c>
      <c r="C710" s="184">
        <v>5311</v>
      </c>
      <c r="D710" s="184" t="s">
        <v>458</v>
      </c>
      <c r="E710" s="184">
        <v>5137</v>
      </c>
      <c r="F710" s="162" t="s">
        <v>223</v>
      </c>
      <c r="G710" s="277" t="s">
        <v>242</v>
      </c>
      <c r="H710" s="217">
        <v>20</v>
      </c>
    </row>
    <row r="711" spans="1:8" ht="12.75">
      <c r="A711" s="206">
        <v>710</v>
      </c>
      <c r="B711" s="340">
        <v>8200</v>
      </c>
      <c r="C711" s="184">
        <v>5311</v>
      </c>
      <c r="D711" s="184" t="s">
        <v>458</v>
      </c>
      <c r="E711" s="184">
        <v>5139</v>
      </c>
      <c r="F711" s="151" t="s">
        <v>220</v>
      </c>
      <c r="G711" s="216"/>
      <c r="H711" s="217">
        <v>5379</v>
      </c>
    </row>
    <row r="712" spans="1:8" ht="12.75">
      <c r="A712" s="206">
        <v>711</v>
      </c>
      <c r="B712" s="340">
        <v>8200</v>
      </c>
      <c r="C712" s="184">
        <v>5311</v>
      </c>
      <c r="D712" s="184" t="s">
        <v>458</v>
      </c>
      <c r="E712" s="184">
        <v>5139</v>
      </c>
      <c r="F712" s="151" t="s">
        <v>220</v>
      </c>
      <c r="G712" s="216" t="s">
        <v>242</v>
      </c>
      <c r="H712" s="217">
        <v>72</v>
      </c>
    </row>
    <row r="713" spans="1:8" ht="12.75">
      <c r="A713" s="206">
        <v>712</v>
      </c>
      <c r="B713" s="340">
        <v>8200</v>
      </c>
      <c r="C713" s="184">
        <v>5311</v>
      </c>
      <c r="D713" s="184" t="s">
        <v>458</v>
      </c>
      <c r="E713" s="184">
        <v>5151</v>
      </c>
      <c r="F713" s="151" t="s">
        <v>224</v>
      </c>
      <c r="G713" s="278"/>
      <c r="H713" s="217">
        <v>760</v>
      </c>
    </row>
    <row r="714" spans="1:8" ht="12.75">
      <c r="A714" s="206">
        <v>713</v>
      </c>
      <c r="B714" s="340">
        <v>8200</v>
      </c>
      <c r="C714" s="184">
        <v>5311</v>
      </c>
      <c r="D714" s="184" t="s">
        <v>458</v>
      </c>
      <c r="E714" s="184">
        <v>5152</v>
      </c>
      <c r="F714" s="244" t="s">
        <v>225</v>
      </c>
      <c r="G714" s="278"/>
      <c r="H714" s="217">
        <v>1004</v>
      </c>
    </row>
    <row r="715" spans="1:8" ht="12.75">
      <c r="A715" s="206">
        <v>714</v>
      </c>
      <c r="B715" s="340">
        <v>8200</v>
      </c>
      <c r="C715" s="184">
        <v>5311</v>
      </c>
      <c r="D715" s="184" t="s">
        <v>458</v>
      </c>
      <c r="E715" s="184">
        <v>5153</v>
      </c>
      <c r="F715" s="244" t="s">
        <v>261</v>
      </c>
      <c r="G715" s="278"/>
      <c r="H715" s="217">
        <v>3158</v>
      </c>
    </row>
    <row r="716" spans="1:8" ht="12.75">
      <c r="A716" s="206">
        <v>715</v>
      </c>
      <c r="B716" s="340">
        <v>8200</v>
      </c>
      <c r="C716" s="184">
        <v>5311</v>
      </c>
      <c r="D716" s="184" t="s">
        <v>458</v>
      </c>
      <c r="E716" s="184">
        <v>5153</v>
      </c>
      <c r="F716" s="244" t="s">
        <v>261</v>
      </c>
      <c r="G716" s="278" t="s">
        <v>242</v>
      </c>
      <c r="H716" s="217">
        <v>310</v>
      </c>
    </row>
    <row r="717" spans="1:8" ht="12.75">
      <c r="A717" s="206">
        <v>716</v>
      </c>
      <c r="B717" s="340">
        <v>8200</v>
      </c>
      <c r="C717" s="184">
        <v>5311</v>
      </c>
      <c r="D717" s="184" t="s">
        <v>458</v>
      </c>
      <c r="E717" s="184">
        <v>5154</v>
      </c>
      <c r="F717" s="244" t="s">
        <v>226</v>
      </c>
      <c r="G717" s="278"/>
      <c r="H717" s="217">
        <v>3860</v>
      </c>
    </row>
    <row r="718" spans="1:8" ht="12.75">
      <c r="A718" s="206">
        <v>717</v>
      </c>
      <c r="B718" s="340">
        <v>8200</v>
      </c>
      <c r="C718" s="184">
        <v>5311</v>
      </c>
      <c r="D718" s="184" t="s">
        <v>458</v>
      </c>
      <c r="E718" s="184">
        <v>5154</v>
      </c>
      <c r="F718" s="244" t="s">
        <v>226</v>
      </c>
      <c r="G718" s="278" t="s">
        <v>242</v>
      </c>
      <c r="H718" s="217">
        <v>135</v>
      </c>
    </row>
    <row r="719" spans="1:8" ht="12.75">
      <c r="A719" s="206">
        <v>718</v>
      </c>
      <c r="B719" s="340">
        <v>8200</v>
      </c>
      <c r="C719" s="184">
        <v>5311</v>
      </c>
      <c r="D719" s="184" t="s">
        <v>458</v>
      </c>
      <c r="E719" s="184">
        <v>5156</v>
      </c>
      <c r="F719" s="244" t="s">
        <v>262</v>
      </c>
      <c r="G719" s="278"/>
      <c r="H719" s="217">
        <v>5918</v>
      </c>
    </row>
    <row r="720" spans="1:8" ht="12.75">
      <c r="A720" s="206">
        <v>719</v>
      </c>
      <c r="B720" s="340">
        <v>8200</v>
      </c>
      <c r="C720" s="184">
        <v>5311</v>
      </c>
      <c r="D720" s="184" t="s">
        <v>458</v>
      </c>
      <c r="E720" s="184">
        <v>5161</v>
      </c>
      <c r="F720" s="244" t="s">
        <v>263</v>
      </c>
      <c r="G720" s="278"/>
      <c r="H720" s="217">
        <v>10</v>
      </c>
    </row>
    <row r="721" spans="1:8" ht="12.75">
      <c r="A721" s="206">
        <v>720</v>
      </c>
      <c r="B721" s="340">
        <v>8200</v>
      </c>
      <c r="C721" s="184">
        <v>5311</v>
      </c>
      <c r="D721" s="184" t="s">
        <v>458</v>
      </c>
      <c r="E721" s="184">
        <v>5162</v>
      </c>
      <c r="F721" s="151" t="s">
        <v>264</v>
      </c>
      <c r="G721" s="278"/>
      <c r="H721" s="217">
        <v>5610</v>
      </c>
    </row>
    <row r="722" spans="1:8" ht="12.75">
      <c r="A722" s="206">
        <v>721</v>
      </c>
      <c r="B722" s="340">
        <v>8200</v>
      </c>
      <c r="C722" s="184">
        <v>5311</v>
      </c>
      <c r="D722" s="184" t="s">
        <v>458</v>
      </c>
      <c r="E722" s="184">
        <v>5163</v>
      </c>
      <c r="F722" s="244" t="s">
        <v>203</v>
      </c>
      <c r="G722" s="278"/>
      <c r="H722" s="217">
        <v>1932</v>
      </c>
    </row>
    <row r="723" spans="1:8" ht="12.75">
      <c r="A723" s="206">
        <v>722</v>
      </c>
      <c r="B723" s="340">
        <v>8200</v>
      </c>
      <c r="C723" s="184">
        <v>5311</v>
      </c>
      <c r="D723" s="184" t="s">
        <v>458</v>
      </c>
      <c r="E723" s="184">
        <v>5163</v>
      </c>
      <c r="F723" s="244" t="s">
        <v>203</v>
      </c>
      <c r="G723" s="278" t="s">
        <v>242</v>
      </c>
      <c r="H723" s="217">
        <v>21</v>
      </c>
    </row>
    <row r="724" spans="1:8" ht="12.75">
      <c r="A724" s="206">
        <v>723</v>
      </c>
      <c r="B724" s="340">
        <v>8200</v>
      </c>
      <c r="C724" s="184">
        <v>5311</v>
      </c>
      <c r="D724" s="184" t="s">
        <v>458</v>
      </c>
      <c r="E724" s="184">
        <v>5164</v>
      </c>
      <c r="F724" s="244" t="s">
        <v>227</v>
      </c>
      <c r="G724" s="278"/>
      <c r="H724" s="217">
        <v>482</v>
      </c>
    </row>
    <row r="725" spans="1:8" ht="12.75">
      <c r="A725" s="206">
        <v>724</v>
      </c>
      <c r="B725" s="340">
        <v>8200</v>
      </c>
      <c r="C725" s="184">
        <v>5311</v>
      </c>
      <c r="D725" s="184" t="s">
        <v>458</v>
      </c>
      <c r="E725" s="184">
        <v>5164</v>
      </c>
      <c r="F725" s="244" t="s">
        <v>227</v>
      </c>
      <c r="G725" s="278" t="s">
        <v>242</v>
      </c>
      <c r="H725" s="217">
        <v>74</v>
      </c>
    </row>
    <row r="726" spans="1:8" ht="12.75">
      <c r="A726" s="206">
        <v>725</v>
      </c>
      <c r="B726" s="340">
        <v>8200</v>
      </c>
      <c r="C726" s="184">
        <v>5311</v>
      </c>
      <c r="D726" s="184" t="s">
        <v>458</v>
      </c>
      <c r="E726" s="184">
        <v>5166</v>
      </c>
      <c r="F726" s="151" t="s">
        <v>194</v>
      </c>
      <c r="G726" s="216"/>
      <c r="H726" s="217">
        <v>125</v>
      </c>
    </row>
    <row r="727" spans="1:8" ht="12.75">
      <c r="A727" s="206">
        <v>726</v>
      </c>
      <c r="B727" s="340">
        <v>8200</v>
      </c>
      <c r="C727" s="184">
        <v>5311</v>
      </c>
      <c r="D727" s="184" t="s">
        <v>458</v>
      </c>
      <c r="E727" s="184">
        <v>5166</v>
      </c>
      <c r="F727" s="151" t="s">
        <v>194</v>
      </c>
      <c r="G727" s="216" t="s">
        <v>242</v>
      </c>
      <c r="H727" s="217">
        <v>5</v>
      </c>
    </row>
    <row r="728" spans="1:8" ht="12.75">
      <c r="A728" s="206">
        <v>727</v>
      </c>
      <c r="B728" s="340">
        <v>8200</v>
      </c>
      <c r="C728" s="184">
        <v>5311</v>
      </c>
      <c r="D728" s="184" t="s">
        <v>458</v>
      </c>
      <c r="E728" s="184">
        <v>5167</v>
      </c>
      <c r="F728" s="244" t="s">
        <v>265</v>
      </c>
      <c r="G728" s="278"/>
      <c r="H728" s="217">
        <v>533</v>
      </c>
    </row>
    <row r="729" spans="1:8" ht="12.75">
      <c r="A729" s="206">
        <v>728</v>
      </c>
      <c r="B729" s="340">
        <v>8200</v>
      </c>
      <c r="C729" s="184">
        <v>5311</v>
      </c>
      <c r="D729" s="184" t="s">
        <v>458</v>
      </c>
      <c r="E729" s="184">
        <v>5169</v>
      </c>
      <c r="F729" s="151" t="s">
        <v>198</v>
      </c>
      <c r="G729" s="216"/>
      <c r="H729" s="217">
        <v>19343</v>
      </c>
    </row>
    <row r="730" spans="1:8" ht="12.75">
      <c r="A730" s="206">
        <v>729</v>
      </c>
      <c r="B730" s="340">
        <v>8200</v>
      </c>
      <c r="C730" s="184">
        <v>5311</v>
      </c>
      <c r="D730" s="184" t="s">
        <v>458</v>
      </c>
      <c r="E730" s="184">
        <v>5169</v>
      </c>
      <c r="F730" s="151" t="s">
        <v>198</v>
      </c>
      <c r="G730" s="216" t="s">
        <v>242</v>
      </c>
      <c r="H730" s="217">
        <v>1997</v>
      </c>
    </row>
    <row r="731" spans="1:8" ht="12.75">
      <c r="A731" s="206">
        <v>730</v>
      </c>
      <c r="B731" s="340">
        <v>8200</v>
      </c>
      <c r="C731" s="184">
        <v>5311</v>
      </c>
      <c r="D731" s="184" t="s">
        <v>458</v>
      </c>
      <c r="E731" s="184">
        <v>5171</v>
      </c>
      <c r="F731" s="244" t="s">
        <v>266</v>
      </c>
      <c r="G731" s="278"/>
      <c r="H731" s="217">
        <v>3393</v>
      </c>
    </row>
    <row r="732" spans="1:8" ht="12.75">
      <c r="A732" s="206">
        <v>731</v>
      </c>
      <c r="B732" s="340">
        <v>8200</v>
      </c>
      <c r="C732" s="184">
        <v>5311</v>
      </c>
      <c r="D732" s="184" t="s">
        <v>458</v>
      </c>
      <c r="E732" s="184">
        <v>5171</v>
      </c>
      <c r="F732" s="244" t="s">
        <v>266</v>
      </c>
      <c r="G732" s="278" t="s">
        <v>242</v>
      </c>
      <c r="H732" s="217">
        <v>142</v>
      </c>
    </row>
    <row r="733" spans="1:8" ht="12.75">
      <c r="A733" s="206">
        <v>732</v>
      </c>
      <c r="B733" s="340">
        <v>8200</v>
      </c>
      <c r="C733" s="184">
        <v>5311</v>
      </c>
      <c r="D733" s="184" t="s">
        <v>458</v>
      </c>
      <c r="E733" s="184">
        <v>5172</v>
      </c>
      <c r="F733" s="244" t="s">
        <v>279</v>
      </c>
      <c r="G733" s="278"/>
      <c r="H733" s="217">
        <v>300</v>
      </c>
    </row>
    <row r="734" spans="1:8" ht="12.75">
      <c r="A734" s="206">
        <v>733</v>
      </c>
      <c r="B734" s="340">
        <v>8200</v>
      </c>
      <c r="C734" s="184">
        <v>5311</v>
      </c>
      <c r="D734" s="184" t="s">
        <v>458</v>
      </c>
      <c r="E734" s="184">
        <v>5173</v>
      </c>
      <c r="F734" s="244" t="s">
        <v>239</v>
      </c>
      <c r="G734" s="278"/>
      <c r="H734" s="217">
        <v>155</v>
      </c>
    </row>
    <row r="735" spans="1:8" ht="12.75">
      <c r="A735" s="206">
        <v>734</v>
      </c>
      <c r="B735" s="340">
        <v>8200</v>
      </c>
      <c r="C735" s="184">
        <v>5311</v>
      </c>
      <c r="D735" s="184" t="s">
        <v>458</v>
      </c>
      <c r="E735" s="184">
        <v>5175</v>
      </c>
      <c r="F735" s="244" t="s">
        <v>215</v>
      </c>
      <c r="G735" s="278"/>
      <c r="H735" s="217">
        <v>262</v>
      </c>
    </row>
    <row r="736" spans="1:8" ht="12.75">
      <c r="A736" s="206">
        <v>735</v>
      </c>
      <c r="B736" s="340">
        <v>8200</v>
      </c>
      <c r="C736" s="184">
        <v>5311</v>
      </c>
      <c r="D736" s="184" t="s">
        <v>458</v>
      </c>
      <c r="E736" s="184">
        <v>5175</v>
      </c>
      <c r="F736" s="244" t="s">
        <v>215</v>
      </c>
      <c r="G736" s="278" t="s">
        <v>242</v>
      </c>
      <c r="H736" s="217">
        <v>20</v>
      </c>
    </row>
    <row r="737" spans="1:8" ht="12.75">
      <c r="A737" s="206">
        <v>736</v>
      </c>
      <c r="B737" s="340">
        <v>8200</v>
      </c>
      <c r="C737" s="184">
        <v>5311</v>
      </c>
      <c r="D737" s="184" t="s">
        <v>458</v>
      </c>
      <c r="E737" s="184">
        <v>5176</v>
      </c>
      <c r="F737" s="244" t="s">
        <v>267</v>
      </c>
      <c r="G737" s="278"/>
      <c r="H737" s="217">
        <v>15</v>
      </c>
    </row>
    <row r="738" spans="1:8" ht="12.75">
      <c r="A738" s="206">
        <v>737</v>
      </c>
      <c r="B738" s="340">
        <v>8200</v>
      </c>
      <c r="C738" s="184">
        <v>5311</v>
      </c>
      <c r="D738" s="184" t="s">
        <v>458</v>
      </c>
      <c r="E738" s="184">
        <v>5179</v>
      </c>
      <c r="F738" s="244" t="s">
        <v>268</v>
      </c>
      <c r="G738" s="278"/>
      <c r="H738" s="217">
        <v>331</v>
      </c>
    </row>
    <row r="739" spans="1:8" ht="12.75">
      <c r="A739" s="206">
        <v>738</v>
      </c>
      <c r="B739" s="340">
        <v>8200</v>
      </c>
      <c r="C739" s="184">
        <v>5311</v>
      </c>
      <c r="D739" s="184" t="s">
        <v>458</v>
      </c>
      <c r="E739" s="184">
        <v>5179</v>
      </c>
      <c r="F739" s="244" t="s">
        <v>268</v>
      </c>
      <c r="G739" s="278" t="s">
        <v>242</v>
      </c>
      <c r="H739" s="217">
        <v>415</v>
      </c>
    </row>
    <row r="740" spans="1:8" ht="12.75">
      <c r="A740" s="206">
        <v>739</v>
      </c>
      <c r="B740" s="340">
        <v>8200</v>
      </c>
      <c r="C740" s="184">
        <v>5311</v>
      </c>
      <c r="D740" s="184" t="s">
        <v>458</v>
      </c>
      <c r="E740" s="184">
        <v>5192</v>
      </c>
      <c r="F740" s="244" t="s">
        <v>228</v>
      </c>
      <c r="G740" s="278"/>
      <c r="H740" s="217">
        <v>1154</v>
      </c>
    </row>
    <row r="741" spans="1:8" ht="12.75">
      <c r="A741" s="206">
        <v>740</v>
      </c>
      <c r="B741" s="340">
        <v>8200</v>
      </c>
      <c r="C741" s="184">
        <v>5311</v>
      </c>
      <c r="D741" s="184" t="s">
        <v>458</v>
      </c>
      <c r="E741" s="184">
        <v>5194</v>
      </c>
      <c r="F741" s="244" t="s">
        <v>221</v>
      </c>
      <c r="G741" s="278"/>
      <c r="H741" s="217">
        <v>200</v>
      </c>
    </row>
    <row r="742" spans="1:8" ht="12.75">
      <c r="A742" s="206">
        <v>741</v>
      </c>
      <c r="B742" s="340">
        <v>8200</v>
      </c>
      <c r="C742" s="184">
        <v>5311</v>
      </c>
      <c r="D742" s="184" t="s">
        <v>458</v>
      </c>
      <c r="E742" s="184">
        <v>5222</v>
      </c>
      <c r="F742" s="244" t="s">
        <v>231</v>
      </c>
      <c r="G742" s="278"/>
      <c r="H742" s="217">
        <v>5</v>
      </c>
    </row>
    <row r="743" spans="1:8" ht="12.75">
      <c r="A743" s="206">
        <v>742</v>
      </c>
      <c r="B743" s="340">
        <v>8200</v>
      </c>
      <c r="C743" s="184">
        <v>5311</v>
      </c>
      <c r="D743" s="184" t="s">
        <v>458</v>
      </c>
      <c r="E743" s="184">
        <v>5361</v>
      </c>
      <c r="F743" s="244" t="s">
        <v>270</v>
      </c>
      <c r="G743" s="278"/>
      <c r="H743" s="217">
        <v>405</v>
      </c>
    </row>
    <row r="744" spans="1:8" ht="12.75">
      <c r="A744" s="206">
        <v>743</v>
      </c>
      <c r="B744" s="340">
        <v>8200</v>
      </c>
      <c r="C744" s="184">
        <v>5311</v>
      </c>
      <c r="D744" s="184" t="s">
        <v>458</v>
      </c>
      <c r="E744" s="184">
        <v>5362</v>
      </c>
      <c r="F744" s="151" t="s">
        <v>206</v>
      </c>
      <c r="G744" s="278"/>
      <c r="H744" s="217">
        <v>50</v>
      </c>
    </row>
    <row r="745" spans="1:8" ht="12.75">
      <c r="A745" s="206">
        <v>744</v>
      </c>
      <c r="B745" s="340">
        <v>8200</v>
      </c>
      <c r="C745" s="184">
        <v>5311</v>
      </c>
      <c r="D745" s="184" t="s">
        <v>458</v>
      </c>
      <c r="E745" s="151">
        <v>5424</v>
      </c>
      <c r="F745" s="151" t="s">
        <v>272</v>
      </c>
      <c r="G745" s="278"/>
      <c r="H745" s="217">
        <v>1263</v>
      </c>
    </row>
    <row r="746" spans="1:8" ht="12.75">
      <c r="A746" s="206">
        <v>745</v>
      </c>
      <c r="B746" s="340">
        <v>8200</v>
      </c>
      <c r="C746" s="184">
        <v>5311</v>
      </c>
      <c r="D746" s="184" t="s">
        <v>458</v>
      </c>
      <c r="E746" s="184">
        <v>5429</v>
      </c>
      <c r="F746" s="151" t="s">
        <v>196</v>
      </c>
      <c r="G746" s="278"/>
      <c r="H746" s="217">
        <v>15</v>
      </c>
    </row>
    <row r="747" spans="1:8" ht="12.75">
      <c r="A747" s="206">
        <v>746</v>
      </c>
      <c r="B747" s="340">
        <v>8200</v>
      </c>
      <c r="C747" s="184">
        <v>5311</v>
      </c>
      <c r="D747" s="184" t="s">
        <v>458</v>
      </c>
      <c r="E747" s="184">
        <v>5499</v>
      </c>
      <c r="F747" s="151" t="s">
        <v>274</v>
      </c>
      <c r="G747" s="216" t="s">
        <v>242</v>
      </c>
      <c r="H747" s="217">
        <v>6807</v>
      </c>
    </row>
    <row r="748" spans="1:8" ht="12.75">
      <c r="A748" s="206">
        <v>747</v>
      </c>
      <c r="B748" s="340"/>
      <c r="C748" s="234" t="s">
        <v>459</v>
      </c>
      <c r="D748" s="184"/>
      <c r="E748" s="184"/>
      <c r="F748" s="244"/>
      <c r="G748" s="278"/>
      <c r="H748" s="345">
        <v>340477</v>
      </c>
    </row>
    <row r="749" spans="1:8" ht="12.75">
      <c r="A749" s="206">
        <v>748</v>
      </c>
      <c r="B749" s="340">
        <v>8200</v>
      </c>
      <c r="C749" s="184">
        <v>5319</v>
      </c>
      <c r="D749" s="184" t="s">
        <v>404</v>
      </c>
      <c r="E749" s="184">
        <v>5133</v>
      </c>
      <c r="F749" s="151" t="s">
        <v>258</v>
      </c>
      <c r="G749" s="278"/>
      <c r="H749" s="217">
        <v>4</v>
      </c>
    </row>
    <row r="750" spans="1:8" ht="12.75">
      <c r="A750" s="206">
        <v>749</v>
      </c>
      <c r="B750" s="340">
        <v>8200</v>
      </c>
      <c r="C750" s="184">
        <v>5319</v>
      </c>
      <c r="D750" s="184" t="s">
        <v>404</v>
      </c>
      <c r="E750" s="184">
        <v>5137</v>
      </c>
      <c r="F750" s="162" t="s">
        <v>223</v>
      </c>
      <c r="G750" s="278"/>
      <c r="H750" s="217">
        <v>22</v>
      </c>
    </row>
    <row r="751" spans="1:8" ht="12.75">
      <c r="A751" s="206">
        <v>750</v>
      </c>
      <c r="B751" s="340">
        <v>8200</v>
      </c>
      <c r="C751" s="184">
        <v>5319</v>
      </c>
      <c r="D751" s="184" t="s">
        <v>404</v>
      </c>
      <c r="E751" s="184">
        <v>5139</v>
      </c>
      <c r="F751" s="244" t="s">
        <v>220</v>
      </c>
      <c r="G751" s="278"/>
      <c r="H751" s="217">
        <v>273</v>
      </c>
    </row>
    <row r="752" spans="1:8" ht="12.75">
      <c r="A752" s="206">
        <v>751</v>
      </c>
      <c r="B752" s="340">
        <v>8200</v>
      </c>
      <c r="C752" s="184">
        <v>5319</v>
      </c>
      <c r="D752" s="184" t="s">
        <v>404</v>
      </c>
      <c r="E752" s="184">
        <v>5163</v>
      </c>
      <c r="F752" s="244" t="s">
        <v>203</v>
      </c>
      <c r="G752" s="278"/>
      <c r="H752" s="217">
        <v>6</v>
      </c>
    </row>
    <row r="753" spans="1:8" ht="12.75">
      <c r="A753" s="206">
        <v>752</v>
      </c>
      <c r="B753" s="340">
        <v>8200</v>
      </c>
      <c r="C753" s="184">
        <v>5319</v>
      </c>
      <c r="D753" s="184" t="s">
        <v>404</v>
      </c>
      <c r="E753" s="184">
        <v>5164</v>
      </c>
      <c r="F753" s="244" t="s">
        <v>227</v>
      </c>
      <c r="G753" s="278"/>
      <c r="H753" s="217">
        <v>33</v>
      </c>
    </row>
    <row r="754" spans="1:8" ht="12.75">
      <c r="A754" s="206">
        <v>753</v>
      </c>
      <c r="B754" s="340">
        <v>8200</v>
      </c>
      <c r="C754" s="184">
        <v>5319</v>
      </c>
      <c r="D754" s="184" t="s">
        <v>404</v>
      </c>
      <c r="E754" s="184">
        <v>5169</v>
      </c>
      <c r="F754" s="151" t="s">
        <v>198</v>
      </c>
      <c r="G754" s="278"/>
      <c r="H754" s="217">
        <v>272</v>
      </c>
    </row>
    <row r="755" spans="1:8" ht="12.75">
      <c r="A755" s="206">
        <v>754</v>
      </c>
      <c r="B755" s="340">
        <v>8200</v>
      </c>
      <c r="C755" s="184">
        <v>5319</v>
      </c>
      <c r="D755" s="184" t="s">
        <v>404</v>
      </c>
      <c r="E755" s="380">
        <v>5175</v>
      </c>
      <c r="F755" s="244" t="s">
        <v>215</v>
      </c>
      <c r="G755" s="381"/>
      <c r="H755" s="217">
        <v>39</v>
      </c>
    </row>
    <row r="756" spans="1:8" ht="12.75">
      <c r="A756" s="206">
        <v>755</v>
      </c>
      <c r="B756" s="340">
        <v>8200</v>
      </c>
      <c r="C756" s="184">
        <v>5319</v>
      </c>
      <c r="D756" s="184" t="s">
        <v>404</v>
      </c>
      <c r="E756" s="380">
        <v>5179</v>
      </c>
      <c r="F756" s="244" t="s">
        <v>268</v>
      </c>
      <c r="G756" s="381"/>
      <c r="H756" s="217">
        <v>5</v>
      </c>
    </row>
    <row r="757" spans="1:8" ht="12.75">
      <c r="A757" s="206">
        <v>756</v>
      </c>
      <c r="B757" s="340"/>
      <c r="C757" s="234" t="s">
        <v>405</v>
      </c>
      <c r="D757" s="184"/>
      <c r="E757" s="184"/>
      <c r="F757" s="244"/>
      <c r="G757" s="278"/>
      <c r="H757" s="345">
        <v>654</v>
      </c>
    </row>
    <row r="758" spans="1:8" ht="13.5" thickBot="1">
      <c r="A758" s="206">
        <v>757</v>
      </c>
      <c r="B758" s="198" t="s">
        <v>189</v>
      </c>
      <c r="C758" s="230"/>
      <c r="D758" s="230"/>
      <c r="E758" s="230"/>
      <c r="F758" s="230"/>
      <c r="G758" s="231"/>
      <c r="H758" s="232">
        <v>357094</v>
      </c>
    </row>
    <row r="759" spans="1:8" ht="13.5" thickBot="1">
      <c r="A759" s="206">
        <v>758</v>
      </c>
      <c r="B759" s="382" t="s">
        <v>460</v>
      </c>
      <c r="C759" s="383"/>
      <c r="D759" s="383"/>
      <c r="E759" s="383"/>
      <c r="F759" s="383"/>
      <c r="G759" s="383"/>
      <c r="H759" s="384">
        <v>8165040</v>
      </c>
    </row>
    <row r="760" spans="1:8" ht="12.75">
      <c r="A760" s="385"/>
      <c r="H760" s="387">
        <v>8165040</v>
      </c>
    </row>
    <row r="761" spans="1:8" ht="12.75">
      <c r="A761" s="385"/>
      <c r="H761" s="3"/>
    </row>
    <row r="762" spans="1:8" ht="12.75">
      <c r="A762" s="385"/>
      <c r="H762" s="3"/>
    </row>
  </sheetData>
  <sheetProtection/>
  <autoFilter ref="A1:H760"/>
  <mergeCells count="6">
    <mergeCell ref="C186:D186"/>
    <mergeCell ref="C181:D181"/>
    <mergeCell ref="B419:D419"/>
    <mergeCell ref="B440:D440"/>
    <mergeCell ref="C380:D380"/>
    <mergeCell ref="C183:D183"/>
  </mergeCells>
  <printOptions horizontalCentered="1"/>
  <pageMargins left="0.22" right="0.2362204724409449" top="0.86" bottom="0.57" header="0.5118110236220472" footer="0.38"/>
  <pageSetup fitToHeight="20" horizontalDpi="600" verticalDpi="600" orientation="portrait" paperSize="9" scale="64" r:id="rId1"/>
  <headerFooter alignWithMargins="0">
    <oddHeader>&amp;C&amp;"Times New Roman CE,Tučné"&amp;18Podrobný rozpis schváleného rozpočtu provozních výdajů města na rok 2012 (v tis. Kč)</oddHeader>
    <oddFooter>&amp;R&amp;P</oddFooter>
  </headerFooter>
  <rowBreaks count="3" manualBreakCount="3">
    <brk id="273" max="7" man="1"/>
    <brk id="360" max="7" man="1"/>
    <brk id="4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2012-01-09T07:12:38Z</cp:lastPrinted>
  <dcterms:created xsi:type="dcterms:W3CDTF">2002-11-28T07:00:49Z</dcterms:created>
  <dcterms:modified xsi:type="dcterms:W3CDTF">2012-01-09T07:12:43Z</dcterms:modified>
  <cp:category/>
  <cp:version/>
  <cp:contentType/>
  <cp:contentStatus/>
</cp:coreProperties>
</file>