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330" windowHeight="4395" activeTab="0"/>
  </bookViews>
  <sheets>
    <sheet name="Fin. vztah" sheetId="1" r:id="rId1"/>
    <sheet name="Účelové" sheetId="2" r:id="rId2"/>
  </sheets>
  <definedNames>
    <definedName name="_xlnm.Print_Area" localSheetId="0">'Fin. vztah'!$A$1:$J$65</definedName>
    <definedName name="_xlnm.Print_Area" localSheetId="1">'Účelové'!$A$1:$E$63</definedName>
  </definedNames>
  <calcPr fullCalcOnLoad="1"/>
</workbook>
</file>

<file path=xl/sharedStrings.xml><?xml version="1.0" encoding="utf-8"?>
<sst xmlns="http://schemas.openxmlformats.org/spreadsheetml/2006/main" count="183" uniqueCount="131">
  <si>
    <t>Zoologická zahrada města Brna</t>
  </si>
  <si>
    <t>Veřejná zeleň města Brna</t>
  </si>
  <si>
    <t>Správa hřbitovů města Brna</t>
  </si>
  <si>
    <t>Lázně města Brna</t>
  </si>
  <si>
    <t>Dům umění města Brna</t>
  </si>
  <si>
    <t>Knihovna Jiřího Mahena v Brně</t>
  </si>
  <si>
    <t>Centrum experimentálního divadla v Brně</t>
  </si>
  <si>
    <t>Muzeum města Brna</t>
  </si>
  <si>
    <t>Nemocnice Milosrdných bratří</t>
  </si>
  <si>
    <t>CELKEM</t>
  </si>
  <si>
    <t>v tis. Kč</t>
  </si>
  <si>
    <t>MŠI Veslařská</t>
  </si>
  <si>
    <t>CDOZS - jesle</t>
  </si>
  <si>
    <t>CDOZS - stacionáře</t>
  </si>
  <si>
    <t>EZŠ Čejkovická</t>
  </si>
  <si>
    <t>Domov mládeže JUVENTUS</t>
  </si>
  <si>
    <t>Centrum sociálních služeb</t>
  </si>
  <si>
    <t>(%)</t>
  </si>
  <si>
    <t>CDOZS - poliklinika</t>
  </si>
  <si>
    <t>Název příspěvkové organizace</t>
  </si>
  <si>
    <t>STAREZ - SPORT, a. s.</t>
  </si>
  <si>
    <t>Technické sítě Brno, a. s.</t>
  </si>
  <si>
    <t>Dopravní podnik města Brna, a. s.</t>
  </si>
  <si>
    <t>Název společnosti</t>
  </si>
  <si>
    <t>ZŠ - výuka anglického jazyka</t>
  </si>
  <si>
    <t>Filharmonie Brno</t>
  </si>
  <si>
    <t>MŠ Štolcova</t>
  </si>
  <si>
    <t>MŠ - výuka anglického jazyka</t>
  </si>
  <si>
    <t>KORDIS JMK, spol. s. r. o.</t>
  </si>
  <si>
    <t>Domov pro seniory Kociánka</t>
  </si>
  <si>
    <t>Domov pro seniory Kosmonautů</t>
  </si>
  <si>
    <t>Domov pro seniory Mikuláškovo náměstí</t>
  </si>
  <si>
    <t>Domov pro seniory Nopova</t>
  </si>
  <si>
    <t>Domov pro seniory Věstonická</t>
  </si>
  <si>
    <t>Domov pro seniory Foltýnova</t>
  </si>
  <si>
    <t>Domov pro seniory Okružní</t>
  </si>
  <si>
    <t>Domov pro seniory Podpěrova</t>
  </si>
  <si>
    <t>Domov pro seniory Vychodilova</t>
  </si>
  <si>
    <t>Domov pro seniory Holásecká</t>
  </si>
  <si>
    <t xml:space="preserve">Sdružení zdravotnických zařízení II. </t>
  </si>
  <si>
    <t>Městské divadlo Brno</t>
  </si>
  <si>
    <t>Waldorfská ZŠ a MŠ Plovdivská</t>
  </si>
  <si>
    <t>Hvězdárna a planetárium Brno</t>
  </si>
  <si>
    <t>Divadlo Radost</t>
  </si>
  <si>
    <t>Úrazová nemocnice v Brně</t>
  </si>
  <si>
    <t>Dětské centrum Brno</t>
  </si>
  <si>
    <t>Domov pro seniory Koniklecová</t>
  </si>
  <si>
    <t>Národní divadlo Brno</t>
  </si>
  <si>
    <t>Příspěvek na provoz od zřizovatele           SR 2011</t>
  </si>
  <si>
    <t>z toho vazba na odvod z inv. fondu zřizovateli</t>
  </si>
  <si>
    <t>z toho vazba na příjmy z pronájmu majetku</t>
  </si>
  <si>
    <t>-</t>
  </si>
  <si>
    <t>Dotace na provoz              SR 2011</t>
  </si>
  <si>
    <t>Turistické informační centrum</t>
  </si>
  <si>
    <t>ZŠ - platy</t>
  </si>
  <si>
    <t>SRA Kraví hora (ZŠ Úvoz - led. plocha)</t>
  </si>
  <si>
    <t>*) provozní dotace (u DPmB kompenzace za závazek veřejné služby)</t>
  </si>
  <si>
    <t>Finanční vztah příspěvkových organizací k rozpočtu města</t>
  </si>
  <si>
    <t>Příspěvek na provoz od zřizovatele       SR 2012</t>
  </si>
  <si>
    <t>Příspěvek na provoz SR12/SR11 (%)</t>
  </si>
  <si>
    <t>Transfer na investice SR 2012</t>
  </si>
  <si>
    <r>
      <t xml:space="preserve">Finanční vztah ke společnostem, v nichž město drží majetkový podíl </t>
    </r>
    <r>
      <rPr>
        <b/>
        <vertAlign val="superscript"/>
        <sz val="20"/>
        <rFont val="Times New Roman CE"/>
        <family val="0"/>
      </rPr>
      <t>*)</t>
    </r>
  </si>
  <si>
    <t>Dotace na provoz                 SR 2012</t>
  </si>
  <si>
    <t>Dotace na provoz SR12/SR11 (%)</t>
  </si>
  <si>
    <t>Finanční vztah příspěvkových organizací k rozpočtu města - účelové příspěvky a transfery (v tis. Kč)</t>
  </si>
  <si>
    <t>Tyto prostředky podléhají finančnímu vypořádání s rozpočtem města za rok 2012</t>
  </si>
  <si>
    <t>od</t>
  </si>
  <si>
    <t>Název organizace</t>
  </si>
  <si>
    <t>Účel příspěvku na provoz/transferu na investice</t>
  </si>
  <si>
    <t>SR</t>
  </si>
  <si>
    <t>roku</t>
  </si>
  <si>
    <t>Kancelář primátora města Brna</t>
  </si>
  <si>
    <t>Opravy a údržba směrových tabulí, směrníků a panelů turistické trasy</t>
  </si>
  <si>
    <t>Brněnské kostely - průvodci</t>
  </si>
  <si>
    <t xml:space="preserve">Provoz objektu Radnická 2 </t>
  </si>
  <si>
    <t>Provoz turistického minibusu</t>
  </si>
  <si>
    <t>Festival Divadelní svět Brno</t>
  </si>
  <si>
    <t>CELKEM  Kancelář primátora města Brna</t>
  </si>
  <si>
    <t>Odbor zdraví</t>
  </si>
  <si>
    <t>Prvotní vybavení Chovánku</t>
  </si>
  <si>
    <t>Provoz centra zdravotně-sociální pomoci pro děti se specifickými potřebami a jejich rodiny, Kyjevská 5</t>
  </si>
  <si>
    <t>Rekonstrukce v objektu NMB</t>
  </si>
  <si>
    <t>CELKEM  Odbor zdraví</t>
  </si>
  <si>
    <t>Odbor kultury</t>
  </si>
  <si>
    <t xml:space="preserve">Tantiémy, nájemné za hudební materiál, technické a hlídací služby, propagace </t>
  </si>
  <si>
    <t>Opravy a údržba</t>
  </si>
  <si>
    <t>Dofinancování provozu divadla Reduta</t>
  </si>
  <si>
    <t>Nové operní premiéry</t>
  </si>
  <si>
    <t xml:space="preserve">Festival Janáček 2012 </t>
  </si>
  <si>
    <t>Zprovoznění vnitrobloku Lidická a objektu Lidická 12</t>
  </si>
  <si>
    <t>Servis, revize a opravy technických zařízení</t>
  </si>
  <si>
    <t>Materiál a služby</t>
  </si>
  <si>
    <t>Nákup knihovního fondu</t>
  </si>
  <si>
    <t>Přístup občanů k širokopásmovému internetu (marketing a mzdové náklady 1 pracovníka)</t>
  </si>
  <si>
    <t>Projekty - partnerství Brno - Poznaň</t>
  </si>
  <si>
    <t>Mezinárodní projekt ET LETTERA</t>
  </si>
  <si>
    <t>Zajištění provozu expozice VULCANALIA</t>
  </si>
  <si>
    <t>Zajištění provozu nově otevřeného Jihozápadního bastionu NKP Špilberk</t>
  </si>
  <si>
    <t>Systematická fotografická dokumentace probíhajících inv. akcí v městě Brně - mzdové náklady</t>
  </si>
  <si>
    <t xml:space="preserve">Mezinárodní expertní poradní sbor (THICOM) - památková obnova vily Tugendhat (odborný dohled) </t>
  </si>
  <si>
    <t>Reprezentativní publikace "Vila Tugendhat"</t>
  </si>
  <si>
    <t>Nákup nábytku do vily Tugendhat</t>
  </si>
  <si>
    <t>CELKEM  Odbor kultury</t>
  </si>
  <si>
    <t>Odbor školství, mládeže a tělovýchovy</t>
  </si>
  <si>
    <t>MŠ Vídeňská 39a</t>
  </si>
  <si>
    <t>Výuka anglického jazyka</t>
  </si>
  <si>
    <t>MŠ Vinařská 4</t>
  </si>
  <si>
    <t>MŠ Bulharská 62</t>
  </si>
  <si>
    <t>MŠ Beruška Plovdivská 6</t>
  </si>
  <si>
    <t xml:space="preserve">MŠ Klášterského </t>
  </si>
  <si>
    <t>MŠ Na Osadě Koperníkova 6</t>
  </si>
  <si>
    <t>ZŠ Antonínská 3</t>
  </si>
  <si>
    <t>ZŠ Bakalovo nábřeží 8</t>
  </si>
  <si>
    <t>ZŠ Gajdošova 3</t>
  </si>
  <si>
    <t>ZŠ Hroznová 1</t>
  </si>
  <si>
    <t>MZŠ a MŠ Zemědělská 29</t>
  </si>
  <si>
    <t>ZŠ a MŠ Kotlářská 4</t>
  </si>
  <si>
    <t>ZŠ a MŠ Jana Broskvy 3</t>
  </si>
  <si>
    <t>ZŠ nám. Svornosti 7</t>
  </si>
  <si>
    <t>ZŠ Slovanské nám. 2</t>
  </si>
  <si>
    <t>ZŠ Tuháčkova 25</t>
  </si>
  <si>
    <t>ZŠ a MŠ Chalabalova 2</t>
  </si>
  <si>
    <t>ZŠ a MŠ Nám. 28. října 22</t>
  </si>
  <si>
    <t xml:space="preserve">Příspěvek na platy pro ZŠ v sociálně vyloučených lokalitách </t>
  </si>
  <si>
    <t>ZŠ a MŠ Křenová 21</t>
  </si>
  <si>
    <t>ZŠ a MŠ Merhautova</t>
  </si>
  <si>
    <t>ZŠ J.A.Komenského, nám. Republiky</t>
  </si>
  <si>
    <t xml:space="preserve">Sport. a rekr. areál Kraví hora </t>
  </si>
  <si>
    <t>Příspěvek na snížení ceny ledové plochy na zimním stadionu při ZŠ Úvoz 55</t>
  </si>
  <si>
    <t>CELKEM  Odbor školství, mládeže a tělovýchovy</t>
  </si>
  <si>
    <t xml:space="preserve">CELKEM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</si>
</sst>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4"/>
      <name val="Arial CE"/>
      <family val="2"/>
    </font>
    <font>
      <b/>
      <sz val="18"/>
      <name val="Times New Roman CE"/>
      <family val="1"/>
    </font>
    <font>
      <b/>
      <i/>
      <u val="single"/>
      <sz val="14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2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20"/>
      <name val="Times New Roman CE"/>
      <family val="0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5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3" fontId="5" fillId="0" borderId="19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6" fillId="0" borderId="0" xfId="0" applyFont="1" applyBorder="1" applyAlignment="1">
      <alignment horizontal="center" shrinkToFit="1"/>
    </xf>
    <xf numFmtId="0" fontId="1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3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0" fillId="0" borderId="44" xfId="0" applyFont="1" applyBorder="1" applyAlignment="1">
      <alignment/>
    </xf>
    <xf numFmtId="0" fontId="40" fillId="0" borderId="45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25" xfId="0" applyFont="1" applyBorder="1" applyAlignment="1">
      <alignment/>
    </xf>
    <xf numFmtId="3" fontId="41" fillId="0" borderId="29" xfId="0" applyNumberFormat="1" applyFont="1" applyBorder="1" applyAlignment="1" applyProtection="1">
      <alignment horizontal="right"/>
      <protection locked="0"/>
    </xf>
    <xf numFmtId="0" fontId="38" fillId="0" borderId="10" xfId="0" applyFont="1" applyBorder="1" applyAlignment="1">
      <alignment/>
    </xf>
    <xf numFmtId="0" fontId="38" fillId="0" borderId="46" xfId="0" applyFont="1" applyBorder="1" applyAlignment="1">
      <alignment/>
    </xf>
    <xf numFmtId="0" fontId="38" fillId="0" borderId="19" xfId="0" applyFont="1" applyBorder="1" applyAlignment="1">
      <alignment/>
    </xf>
    <xf numFmtId="3" fontId="42" fillId="0" borderId="20" xfId="0" applyNumberFormat="1" applyFont="1" applyFill="1" applyBorder="1" applyAlignment="1" applyProtection="1">
      <alignment horizontal="right"/>
      <protection locked="0"/>
    </xf>
    <xf numFmtId="0" fontId="38" fillId="0" borderId="31" xfId="0" applyFont="1" applyBorder="1" applyAlignment="1">
      <alignment/>
    </xf>
    <xf numFmtId="0" fontId="38" fillId="0" borderId="16" xfId="0" applyFont="1" applyBorder="1" applyAlignment="1">
      <alignment/>
    </xf>
    <xf numFmtId="3" fontId="42" fillId="0" borderId="47" xfId="0" applyNumberFormat="1" applyFont="1" applyFill="1" applyBorder="1" applyAlignment="1" applyProtection="1">
      <alignment horizontal="right"/>
      <protection locked="0"/>
    </xf>
    <xf numFmtId="0" fontId="38" fillId="0" borderId="11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/>
    </xf>
    <xf numFmtId="0" fontId="38" fillId="0" borderId="26" xfId="0" applyFont="1" applyBorder="1" applyAlignment="1">
      <alignment/>
    </xf>
    <xf numFmtId="3" fontId="42" fillId="0" borderId="50" xfId="0" applyNumberFormat="1" applyFont="1" applyFill="1" applyBorder="1" applyAlignment="1" applyProtection="1">
      <alignment horizontal="right"/>
      <protection locked="0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Fill="1" applyBorder="1" applyAlignment="1">
      <alignment/>
    </xf>
    <xf numFmtId="3" fontId="41" fillId="0" borderId="24" xfId="0" applyNumberFormat="1" applyFont="1" applyBorder="1" applyAlignment="1" applyProtection="1">
      <alignment horizontal="right"/>
      <protection locked="0"/>
    </xf>
    <xf numFmtId="0" fontId="40" fillId="0" borderId="51" xfId="0" applyFont="1" applyBorder="1" applyAlignment="1">
      <alignment/>
    </xf>
    <xf numFmtId="0" fontId="38" fillId="0" borderId="13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1" xfId="0" applyFont="1" applyFill="1" applyBorder="1" applyAlignment="1">
      <alignment/>
    </xf>
    <xf numFmtId="3" fontId="41" fillId="0" borderId="52" xfId="0" applyNumberFormat="1" applyFont="1" applyBorder="1" applyAlignment="1" applyProtection="1">
      <alignment horizontal="right"/>
      <protection locked="0"/>
    </xf>
    <xf numFmtId="0" fontId="38" fillId="0" borderId="53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54" xfId="0" applyFont="1" applyFill="1" applyBorder="1" applyAlignment="1">
      <alignment/>
    </xf>
    <xf numFmtId="0" fontId="38" fillId="0" borderId="46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6" xfId="0" applyNumberFormat="1" applyFont="1" applyFill="1" applyBorder="1" applyAlignment="1">
      <alignment wrapText="1"/>
    </xf>
    <xf numFmtId="0" fontId="40" fillId="0" borderId="55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56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5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19" xfId="0" applyFont="1" applyBorder="1" applyAlignment="1">
      <alignment wrapText="1"/>
    </xf>
    <xf numFmtId="3" fontId="42" fillId="0" borderId="30" xfId="0" applyNumberFormat="1" applyFont="1" applyFill="1" applyBorder="1" applyAlignment="1" applyProtection="1">
      <alignment horizontal="right"/>
      <protection locked="0"/>
    </xf>
    <xf numFmtId="0" fontId="38" fillId="0" borderId="19" xfId="0" applyFont="1" applyBorder="1" applyAlignment="1">
      <alignment horizontal="left"/>
    </xf>
    <xf numFmtId="0" fontId="38" fillId="0" borderId="19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46" xfId="0" applyFont="1" applyBorder="1" applyAlignment="1">
      <alignment horizontal="right"/>
    </xf>
    <xf numFmtId="0" fontId="38" fillId="0" borderId="16" xfId="0" applyFont="1" applyBorder="1" applyAlignment="1">
      <alignment/>
    </xf>
    <xf numFmtId="0" fontId="38" fillId="0" borderId="19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3" fontId="42" fillId="0" borderId="47" xfId="0" applyNumberFormat="1" applyFont="1" applyBorder="1" applyAlignment="1" applyProtection="1">
      <alignment horizontal="right"/>
      <protection locked="0"/>
    </xf>
    <xf numFmtId="0" fontId="38" fillId="0" borderId="16" xfId="0" applyFont="1" applyFill="1" applyBorder="1" applyAlignment="1">
      <alignment horizontal="left"/>
    </xf>
    <xf numFmtId="0" fontId="38" fillId="0" borderId="44" xfId="0" applyFont="1" applyBorder="1" applyAlignment="1">
      <alignment/>
    </xf>
    <xf numFmtId="0" fontId="38" fillId="0" borderId="45" xfId="0" applyFont="1" applyBorder="1" applyAlignment="1">
      <alignment/>
    </xf>
    <xf numFmtId="0" fontId="40" fillId="0" borderId="25" xfId="0" applyFont="1" applyFill="1" applyBorder="1" applyAlignment="1">
      <alignment/>
    </xf>
    <xf numFmtId="0" fontId="40" fillId="0" borderId="42" xfId="0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17" xfId="0" applyFont="1" applyFill="1" applyBorder="1" applyAlignment="1">
      <alignment/>
    </xf>
    <xf numFmtId="0" fontId="40" fillId="0" borderId="40" xfId="0" applyFont="1" applyFill="1" applyBorder="1" applyAlignment="1">
      <alignment/>
    </xf>
    <xf numFmtId="3" fontId="41" fillId="0" borderId="58" xfId="0" applyNumberFormat="1" applyFont="1" applyBorder="1" applyAlignment="1" applyProtection="1">
      <alignment horizontal="right"/>
      <protection locked="0"/>
    </xf>
    <xf numFmtId="0" fontId="38" fillId="0" borderId="53" xfId="0" applyFont="1" applyBorder="1" applyAlignment="1">
      <alignment/>
    </xf>
    <xf numFmtId="0" fontId="38" fillId="0" borderId="59" xfId="0" applyFont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3" fontId="38" fillId="0" borderId="20" xfId="0" applyNumberFormat="1" applyFont="1" applyFill="1" applyBorder="1" applyAlignment="1">
      <alignment/>
    </xf>
    <xf numFmtId="0" fontId="42" fillId="0" borderId="19" xfId="0" applyFont="1" applyFill="1" applyBorder="1" applyAlignment="1">
      <alignment shrinkToFit="1"/>
    </xf>
    <xf numFmtId="0" fontId="42" fillId="0" borderId="26" xfId="0" applyFont="1" applyFill="1" applyBorder="1" applyAlignment="1">
      <alignment/>
    </xf>
    <xf numFmtId="0" fontId="38" fillId="0" borderId="5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39" fillId="0" borderId="0" xfId="0" applyFont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4.375" style="11" customWidth="1"/>
    <col min="2" max="2" width="8.75390625" style="11" hidden="1" customWidth="1"/>
    <col min="3" max="3" width="15.00390625" style="11" customWidth="1"/>
    <col min="4" max="5" width="14.875" style="11" customWidth="1"/>
    <col min="6" max="6" width="15.00390625" style="11" customWidth="1"/>
    <col min="7" max="9" width="14.875" style="11" customWidth="1"/>
    <col min="10" max="10" width="15.125" style="11" customWidth="1"/>
    <col min="11" max="16384" width="9.125" style="11" customWidth="1"/>
  </cols>
  <sheetData>
    <row r="1" ht="5.25" customHeight="1"/>
    <row r="2" spans="1:10" ht="27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0.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6.5" thickBot="1">
      <c r="A4" s="13"/>
      <c r="B4" s="13"/>
      <c r="C4" s="13"/>
      <c r="D4" s="13"/>
      <c r="E4" s="13"/>
      <c r="F4" s="13"/>
      <c r="G4" s="13"/>
      <c r="H4" s="13"/>
      <c r="I4" s="16"/>
      <c r="J4" s="16" t="s">
        <v>10</v>
      </c>
    </row>
    <row r="5" spans="1:10" ht="15.75" customHeight="1">
      <c r="A5" s="65" t="s">
        <v>19</v>
      </c>
      <c r="B5" s="18"/>
      <c r="C5" s="54" t="s">
        <v>48</v>
      </c>
      <c r="D5" s="54" t="s">
        <v>49</v>
      </c>
      <c r="E5" s="54" t="s">
        <v>50</v>
      </c>
      <c r="F5" s="54" t="s">
        <v>58</v>
      </c>
      <c r="G5" s="54" t="s">
        <v>49</v>
      </c>
      <c r="H5" s="54" t="s">
        <v>50</v>
      </c>
      <c r="I5" s="52" t="s">
        <v>59</v>
      </c>
      <c r="J5" s="52" t="s">
        <v>60</v>
      </c>
    </row>
    <row r="6" spans="1:10" ht="52.5" customHeight="1" thickBot="1">
      <c r="A6" s="66"/>
      <c r="B6" s="19"/>
      <c r="C6" s="55"/>
      <c r="D6" s="55"/>
      <c r="E6" s="55"/>
      <c r="F6" s="55"/>
      <c r="G6" s="55"/>
      <c r="H6" s="55"/>
      <c r="I6" s="53" t="s">
        <v>17</v>
      </c>
      <c r="J6" s="53" t="s">
        <v>17</v>
      </c>
    </row>
    <row r="7" spans="1:10" ht="21" customHeight="1">
      <c r="A7" s="1" t="s">
        <v>53</v>
      </c>
      <c r="B7" s="3">
        <v>1900</v>
      </c>
      <c r="C7" s="20">
        <v>40494</v>
      </c>
      <c r="D7" s="8">
        <v>447</v>
      </c>
      <c r="E7" s="8">
        <v>580</v>
      </c>
      <c r="F7" s="20">
        <v>32001</v>
      </c>
      <c r="G7" s="8">
        <v>447</v>
      </c>
      <c r="H7" s="8">
        <v>580</v>
      </c>
      <c r="I7" s="21">
        <f aca="true" t="shared" si="0" ref="I7:I15">(F7/C7)*100</f>
        <v>79.02652244777005</v>
      </c>
      <c r="J7" s="48"/>
    </row>
    <row r="8" spans="1:10" ht="21" customHeight="1">
      <c r="A8" s="1" t="s">
        <v>2</v>
      </c>
      <c r="B8" s="3">
        <v>4200</v>
      </c>
      <c r="C8" s="20">
        <v>25404</v>
      </c>
      <c r="D8" s="20"/>
      <c r="E8" s="20">
        <v>9</v>
      </c>
      <c r="F8" s="20">
        <v>23322</v>
      </c>
      <c r="G8" s="8">
        <v>3000</v>
      </c>
      <c r="H8" s="20">
        <v>6</v>
      </c>
      <c r="I8" s="21">
        <f t="shared" si="0"/>
        <v>91.80444024563062</v>
      </c>
      <c r="J8" s="48"/>
    </row>
    <row r="9" spans="1:10" ht="21" customHeight="1">
      <c r="A9" s="1" t="s">
        <v>0</v>
      </c>
      <c r="B9" s="3">
        <v>4200</v>
      </c>
      <c r="C9" s="20">
        <v>41886</v>
      </c>
      <c r="D9" s="20"/>
      <c r="E9" s="20"/>
      <c r="F9" s="20">
        <v>33509</v>
      </c>
      <c r="G9" s="8"/>
      <c r="H9" s="20"/>
      <c r="I9" s="21">
        <f t="shared" si="0"/>
        <v>80.000477486511</v>
      </c>
      <c r="J9" s="48"/>
    </row>
    <row r="10" spans="1:10" ht="21" customHeight="1">
      <c r="A10" s="1" t="s">
        <v>1</v>
      </c>
      <c r="B10" s="3">
        <v>4200</v>
      </c>
      <c r="C10" s="20">
        <v>27947</v>
      </c>
      <c r="D10" s="20"/>
      <c r="E10" s="20">
        <v>204</v>
      </c>
      <c r="F10" s="20">
        <v>25477</v>
      </c>
      <c r="G10" s="8">
        <v>2775</v>
      </c>
      <c r="H10" s="20">
        <v>261</v>
      </c>
      <c r="I10" s="21">
        <f t="shared" si="0"/>
        <v>91.16184205818155</v>
      </c>
      <c r="J10" s="48"/>
    </row>
    <row r="11" spans="1:10" ht="21" customHeight="1">
      <c r="A11" s="2" t="s">
        <v>18</v>
      </c>
      <c r="B11" s="3">
        <v>7100</v>
      </c>
      <c r="C11" s="20">
        <f>3598-153</f>
        <v>3445</v>
      </c>
      <c r="D11" s="20"/>
      <c r="E11" s="20">
        <v>93</v>
      </c>
      <c r="F11" s="20">
        <v>2775</v>
      </c>
      <c r="G11" s="8"/>
      <c r="H11" s="20">
        <v>93</v>
      </c>
      <c r="I11" s="21">
        <f t="shared" si="0"/>
        <v>80.55152394775035</v>
      </c>
      <c r="J11" s="48"/>
    </row>
    <row r="12" spans="1:10" ht="21" customHeight="1">
      <c r="A12" s="2" t="s">
        <v>13</v>
      </c>
      <c r="B12" s="3">
        <v>7100</v>
      </c>
      <c r="C12" s="20">
        <v>11476</v>
      </c>
      <c r="D12" s="20"/>
      <c r="E12" s="20"/>
      <c r="F12" s="20">
        <f>9181+1700</f>
        <v>10881</v>
      </c>
      <c r="G12" s="8"/>
      <c r="H12" s="20"/>
      <c r="I12" s="21">
        <f t="shared" si="0"/>
        <v>94.81526664342977</v>
      </c>
      <c r="J12" s="48"/>
    </row>
    <row r="13" spans="1:10" ht="21" customHeight="1">
      <c r="A13" s="1" t="s">
        <v>12</v>
      </c>
      <c r="B13" s="3">
        <v>7100</v>
      </c>
      <c r="C13" s="20">
        <v>8726</v>
      </c>
      <c r="D13" s="20"/>
      <c r="E13" s="20"/>
      <c r="F13" s="20">
        <v>6981</v>
      </c>
      <c r="G13" s="8"/>
      <c r="H13" s="20"/>
      <c r="I13" s="21">
        <f t="shared" si="0"/>
        <v>80.0022920009168</v>
      </c>
      <c r="J13" s="48"/>
    </row>
    <row r="14" spans="1:10" ht="21" customHeight="1">
      <c r="A14" s="1" t="s">
        <v>39</v>
      </c>
      <c r="B14" s="3">
        <v>7100</v>
      </c>
      <c r="C14" s="20">
        <v>3304</v>
      </c>
      <c r="D14" s="20"/>
      <c r="E14" s="20">
        <v>616</v>
      </c>
      <c r="F14" s="20">
        <v>5341</v>
      </c>
      <c r="G14" s="8"/>
      <c r="H14" s="20">
        <v>3191</v>
      </c>
      <c r="I14" s="21">
        <f t="shared" si="0"/>
        <v>161.65254237288136</v>
      </c>
      <c r="J14" s="48"/>
    </row>
    <row r="15" spans="1:10" ht="21" customHeight="1">
      <c r="A15" s="1" t="s">
        <v>8</v>
      </c>
      <c r="B15" s="3">
        <v>7100</v>
      </c>
      <c r="C15" s="20">
        <v>48390</v>
      </c>
      <c r="D15" s="20"/>
      <c r="E15" s="20"/>
      <c r="F15" s="20">
        <v>33712</v>
      </c>
      <c r="G15" s="8"/>
      <c r="H15" s="20"/>
      <c r="I15" s="21">
        <f t="shared" si="0"/>
        <v>69.66728662946889</v>
      </c>
      <c r="J15" s="48">
        <v>5000</v>
      </c>
    </row>
    <row r="16" spans="1:10" ht="21" customHeight="1">
      <c r="A16" s="1" t="s">
        <v>44</v>
      </c>
      <c r="B16" s="3">
        <v>7100</v>
      </c>
      <c r="C16" s="20"/>
      <c r="D16" s="20"/>
      <c r="E16" s="20"/>
      <c r="F16" s="20"/>
      <c r="G16" s="8"/>
      <c r="H16" s="20"/>
      <c r="I16" s="44"/>
      <c r="J16" s="49"/>
    </row>
    <row r="17" spans="1:10" ht="21" customHeight="1">
      <c r="A17" s="1" t="s">
        <v>45</v>
      </c>
      <c r="B17" s="3">
        <v>7100</v>
      </c>
      <c r="C17" s="20">
        <v>51920</v>
      </c>
      <c r="D17" s="20"/>
      <c r="E17" s="20"/>
      <c r="F17" s="20">
        <f>42836+2000</f>
        <v>44836</v>
      </c>
      <c r="G17" s="8">
        <v>2900</v>
      </c>
      <c r="H17" s="20"/>
      <c r="I17" s="21">
        <f aca="true" t="shared" si="1" ref="I17:I42">(F17/C17)*100</f>
        <v>86.35593220338983</v>
      </c>
      <c r="J17" s="48"/>
    </row>
    <row r="18" spans="1:10" ht="21" customHeight="1">
      <c r="A18" s="1" t="s">
        <v>16</v>
      </c>
      <c r="B18" s="3">
        <v>7200</v>
      </c>
      <c r="C18" s="20">
        <v>63524</v>
      </c>
      <c r="D18" s="8"/>
      <c r="E18" s="8"/>
      <c r="F18" s="20">
        <v>63348</v>
      </c>
      <c r="G18" s="8"/>
      <c r="H18" s="8"/>
      <c r="I18" s="21">
        <f t="shared" si="1"/>
        <v>99.72293936150116</v>
      </c>
      <c r="J18" s="48"/>
    </row>
    <row r="19" spans="1:10" ht="21" customHeight="1">
      <c r="A19" s="1" t="s">
        <v>29</v>
      </c>
      <c r="B19" s="3">
        <v>7200</v>
      </c>
      <c r="C19" s="20">
        <v>25313</v>
      </c>
      <c r="D19" s="20"/>
      <c r="E19" s="20"/>
      <c r="F19" s="20">
        <v>21516</v>
      </c>
      <c r="G19" s="8"/>
      <c r="H19" s="20"/>
      <c r="I19" s="21">
        <f t="shared" si="1"/>
        <v>84.99980247303756</v>
      </c>
      <c r="J19" s="48"/>
    </row>
    <row r="20" spans="1:10" ht="21" customHeight="1">
      <c r="A20" s="1" t="s">
        <v>30</v>
      </c>
      <c r="B20" s="3">
        <v>7200</v>
      </c>
      <c r="C20" s="20">
        <v>10617</v>
      </c>
      <c r="D20" s="20"/>
      <c r="E20" s="20"/>
      <c r="F20" s="20">
        <v>9024</v>
      </c>
      <c r="G20" s="8"/>
      <c r="H20" s="20"/>
      <c r="I20" s="21">
        <f t="shared" si="1"/>
        <v>84.99576151455214</v>
      </c>
      <c r="J20" s="48"/>
    </row>
    <row r="21" spans="1:10" ht="21" customHeight="1">
      <c r="A21" s="1" t="s">
        <v>32</v>
      </c>
      <c r="B21" s="3">
        <v>7200</v>
      </c>
      <c r="C21" s="20">
        <v>19246</v>
      </c>
      <c r="D21" s="8"/>
      <c r="E21" s="8"/>
      <c r="F21" s="20">
        <v>17621</v>
      </c>
      <c r="G21" s="8"/>
      <c r="H21" s="8"/>
      <c r="I21" s="21">
        <f t="shared" si="1"/>
        <v>91.55668710381379</v>
      </c>
      <c r="J21" s="48"/>
    </row>
    <row r="22" spans="1:10" ht="21" customHeight="1">
      <c r="A22" s="1" t="s">
        <v>33</v>
      </c>
      <c r="B22" s="3">
        <v>7200</v>
      </c>
      <c r="C22" s="20">
        <v>31024</v>
      </c>
      <c r="D22" s="8"/>
      <c r="E22" s="8"/>
      <c r="F22" s="20">
        <v>27870</v>
      </c>
      <c r="G22" s="8"/>
      <c r="H22" s="8"/>
      <c r="I22" s="21">
        <f t="shared" si="1"/>
        <v>89.83367715317175</v>
      </c>
      <c r="J22" s="48"/>
    </row>
    <row r="23" spans="1:10" ht="21" customHeight="1">
      <c r="A23" s="1" t="s">
        <v>34</v>
      </c>
      <c r="B23" s="3">
        <v>7200</v>
      </c>
      <c r="C23" s="20">
        <v>17642</v>
      </c>
      <c r="D23" s="8"/>
      <c r="E23" s="8"/>
      <c r="F23" s="20">
        <v>15636</v>
      </c>
      <c r="G23" s="8"/>
      <c r="H23" s="8"/>
      <c r="I23" s="21">
        <f t="shared" si="1"/>
        <v>88.62940709670106</v>
      </c>
      <c r="J23" s="48"/>
    </row>
    <row r="24" spans="1:10" ht="21" customHeight="1">
      <c r="A24" s="1" t="s">
        <v>46</v>
      </c>
      <c r="B24" s="3">
        <v>7200</v>
      </c>
      <c r="C24" s="20">
        <v>7048</v>
      </c>
      <c r="D24" s="8"/>
      <c r="E24" s="8"/>
      <c r="F24" s="20">
        <v>7259</v>
      </c>
      <c r="G24" s="8"/>
      <c r="H24" s="8"/>
      <c r="I24" s="21">
        <f t="shared" si="1"/>
        <v>102.99375709421112</v>
      </c>
      <c r="J24" s="48"/>
    </row>
    <row r="25" spans="1:10" ht="21" customHeight="1">
      <c r="A25" s="1" t="s">
        <v>35</v>
      </c>
      <c r="B25" s="3">
        <v>7200</v>
      </c>
      <c r="C25" s="20">
        <v>8441</v>
      </c>
      <c r="D25" s="8"/>
      <c r="E25" s="8"/>
      <c r="F25" s="20">
        <v>7175</v>
      </c>
      <c r="G25" s="8"/>
      <c r="H25" s="8"/>
      <c r="I25" s="21">
        <f t="shared" si="1"/>
        <v>85.00177704063499</v>
      </c>
      <c r="J25" s="48"/>
    </row>
    <row r="26" spans="1:10" ht="21" customHeight="1">
      <c r="A26" s="1" t="s">
        <v>36</v>
      </c>
      <c r="B26" s="3">
        <v>7200</v>
      </c>
      <c r="C26" s="20">
        <v>7916</v>
      </c>
      <c r="D26" s="8"/>
      <c r="E26" s="8"/>
      <c r="F26" s="20">
        <v>6729</v>
      </c>
      <c r="G26" s="8"/>
      <c r="H26" s="8"/>
      <c r="I26" s="21">
        <f t="shared" si="1"/>
        <v>85.00505305709954</v>
      </c>
      <c r="J26" s="48"/>
    </row>
    <row r="27" spans="1:10" ht="21" customHeight="1">
      <c r="A27" s="1" t="s">
        <v>37</v>
      </c>
      <c r="B27" s="3">
        <v>7200</v>
      </c>
      <c r="C27" s="20">
        <v>18742</v>
      </c>
      <c r="D27" s="8"/>
      <c r="E27" s="8"/>
      <c r="F27" s="20">
        <v>17291</v>
      </c>
      <c r="G27" s="8"/>
      <c r="H27" s="8"/>
      <c r="I27" s="21">
        <f t="shared" si="1"/>
        <v>92.25803009283962</v>
      </c>
      <c r="J27" s="48"/>
    </row>
    <row r="28" spans="1:10" ht="21" customHeight="1">
      <c r="A28" s="1" t="s">
        <v>31</v>
      </c>
      <c r="B28" s="3">
        <v>7200</v>
      </c>
      <c r="C28" s="20">
        <v>16051</v>
      </c>
      <c r="D28" s="8">
        <v>1270</v>
      </c>
      <c r="E28" s="8"/>
      <c r="F28" s="20">
        <v>13834</v>
      </c>
      <c r="G28" s="8">
        <v>1270</v>
      </c>
      <c r="H28" s="8"/>
      <c r="I28" s="21">
        <f t="shared" si="1"/>
        <v>86.1877764625257</v>
      </c>
      <c r="J28" s="48"/>
    </row>
    <row r="29" spans="1:10" ht="21" customHeight="1">
      <c r="A29" s="1" t="s">
        <v>38</v>
      </c>
      <c r="B29" s="3">
        <v>7200</v>
      </c>
      <c r="C29" s="20">
        <v>17183</v>
      </c>
      <c r="D29" s="8">
        <v>1450</v>
      </c>
      <c r="E29" s="8"/>
      <c r="F29" s="20">
        <v>13823</v>
      </c>
      <c r="G29" s="8">
        <v>1450</v>
      </c>
      <c r="H29" s="8"/>
      <c r="I29" s="21">
        <f t="shared" si="1"/>
        <v>80.44578944305418</v>
      </c>
      <c r="J29" s="48"/>
    </row>
    <row r="30" spans="1:10" ht="21" customHeight="1">
      <c r="A30" s="1" t="s">
        <v>47</v>
      </c>
      <c r="B30" s="3">
        <v>7300</v>
      </c>
      <c r="C30" s="20">
        <v>270414</v>
      </c>
      <c r="D30" s="8">
        <v>60981</v>
      </c>
      <c r="E30" s="8">
        <v>2513</v>
      </c>
      <c r="F30" s="20">
        <v>273589</v>
      </c>
      <c r="G30" s="8">
        <f>60981+7594</f>
        <v>68575</v>
      </c>
      <c r="H30" s="8">
        <f>2513-1097</f>
        <v>1416</v>
      </c>
      <c r="I30" s="21">
        <f t="shared" si="1"/>
        <v>101.17412560000591</v>
      </c>
      <c r="J30" s="48"/>
    </row>
    <row r="31" spans="1:10" ht="21" customHeight="1">
      <c r="A31" s="1" t="s">
        <v>6</v>
      </c>
      <c r="B31" s="3">
        <v>7300</v>
      </c>
      <c r="C31" s="20">
        <v>32484</v>
      </c>
      <c r="D31" s="8">
        <v>1066</v>
      </c>
      <c r="E31" s="8">
        <v>377</v>
      </c>
      <c r="F31" s="20">
        <v>30846</v>
      </c>
      <c r="G31" s="8">
        <f>1066-86</f>
        <v>980</v>
      </c>
      <c r="H31" s="8">
        <v>377</v>
      </c>
      <c r="I31" s="21">
        <f t="shared" si="1"/>
        <v>94.95751754710011</v>
      </c>
      <c r="J31" s="48"/>
    </row>
    <row r="32" spans="1:10" ht="21" customHeight="1">
      <c r="A32" s="1" t="s">
        <v>40</v>
      </c>
      <c r="B32" s="3">
        <v>7300</v>
      </c>
      <c r="C32" s="20">
        <v>175304</v>
      </c>
      <c r="D32" s="8">
        <v>21705</v>
      </c>
      <c r="E32" s="8">
        <v>1900</v>
      </c>
      <c r="F32" s="20">
        <v>170385</v>
      </c>
      <c r="G32" s="8">
        <f>21705+2666</f>
        <v>24371</v>
      </c>
      <c r="H32" s="8">
        <v>1900</v>
      </c>
      <c r="I32" s="21">
        <f t="shared" si="1"/>
        <v>97.19401725003422</v>
      </c>
      <c r="J32" s="48"/>
    </row>
    <row r="33" spans="1:10" ht="21" customHeight="1">
      <c r="A33" s="1" t="s">
        <v>43</v>
      </c>
      <c r="B33" s="3">
        <v>7300</v>
      </c>
      <c r="C33" s="20">
        <v>18795</v>
      </c>
      <c r="D33" s="8">
        <v>1539</v>
      </c>
      <c r="E33" s="8"/>
      <c r="F33" s="20">
        <v>15210</v>
      </c>
      <c r="G33" s="8">
        <f>1539-134</f>
        <v>1405</v>
      </c>
      <c r="H33" s="8"/>
      <c r="I33" s="21">
        <f t="shared" si="1"/>
        <v>80.92577813248204</v>
      </c>
      <c r="J33" s="48"/>
    </row>
    <row r="34" spans="1:10" ht="21" customHeight="1">
      <c r="A34" s="1" t="s">
        <v>25</v>
      </c>
      <c r="B34" s="3">
        <v>7300</v>
      </c>
      <c r="C34" s="20">
        <v>57071</v>
      </c>
      <c r="D34" s="8">
        <v>350</v>
      </c>
      <c r="E34" s="8">
        <v>701</v>
      </c>
      <c r="F34" s="20">
        <v>55783</v>
      </c>
      <c r="G34" s="8">
        <v>3000</v>
      </c>
      <c r="H34" s="8">
        <v>600</v>
      </c>
      <c r="I34" s="21">
        <f t="shared" si="1"/>
        <v>97.74316202624802</v>
      </c>
      <c r="J34" s="48"/>
    </row>
    <row r="35" spans="1:10" ht="21" customHeight="1">
      <c r="A35" s="1" t="s">
        <v>5</v>
      </c>
      <c r="B35" s="3">
        <v>7300</v>
      </c>
      <c r="C35" s="20">
        <v>55046</v>
      </c>
      <c r="D35" s="8">
        <v>1262</v>
      </c>
      <c r="E35" s="8">
        <v>1236</v>
      </c>
      <c r="F35" s="20">
        <v>44733</v>
      </c>
      <c r="G35" s="8">
        <v>1347</v>
      </c>
      <c r="H35" s="8">
        <v>1236</v>
      </c>
      <c r="I35" s="21">
        <f t="shared" si="1"/>
        <v>81.26476038222577</v>
      </c>
      <c r="J35" s="48"/>
    </row>
    <row r="36" spans="1:10" ht="21" customHeight="1">
      <c r="A36" s="1" t="s">
        <v>7</v>
      </c>
      <c r="B36" s="3">
        <v>7300</v>
      </c>
      <c r="C36" s="20">
        <v>58858</v>
      </c>
      <c r="D36" s="8">
        <v>4716</v>
      </c>
      <c r="E36" s="8">
        <v>41</v>
      </c>
      <c r="F36" s="20">
        <f>41798+588</f>
        <v>42386</v>
      </c>
      <c r="G36" s="8">
        <v>4716</v>
      </c>
      <c r="H36" s="8">
        <v>41</v>
      </c>
      <c r="I36" s="21">
        <f t="shared" si="1"/>
        <v>72.01399979611948</v>
      </c>
      <c r="J36" s="48">
        <v>14200</v>
      </c>
    </row>
    <row r="37" spans="1:10" ht="21" customHeight="1">
      <c r="A37" s="1" t="s">
        <v>4</v>
      </c>
      <c r="B37" s="3">
        <v>7300</v>
      </c>
      <c r="C37" s="20">
        <v>16229</v>
      </c>
      <c r="D37" s="8">
        <v>1826</v>
      </c>
      <c r="E37" s="8">
        <v>1271</v>
      </c>
      <c r="F37" s="20">
        <v>12040</v>
      </c>
      <c r="G37" s="8">
        <v>1764</v>
      </c>
      <c r="H37" s="8">
        <v>1370</v>
      </c>
      <c r="I37" s="21">
        <f t="shared" si="1"/>
        <v>74.18818165013248</v>
      </c>
      <c r="J37" s="48"/>
    </row>
    <row r="38" spans="1:10" ht="21" customHeight="1">
      <c r="A38" s="1" t="s">
        <v>42</v>
      </c>
      <c r="B38" s="3">
        <v>7300</v>
      </c>
      <c r="C38" s="20">
        <v>8279</v>
      </c>
      <c r="D38" s="8"/>
      <c r="E38" s="8"/>
      <c r="F38" s="20">
        <v>6623</v>
      </c>
      <c r="G38" s="8"/>
      <c r="H38" s="8"/>
      <c r="I38" s="21">
        <f t="shared" si="1"/>
        <v>79.99758424930548</v>
      </c>
      <c r="J38" s="48"/>
    </row>
    <row r="39" spans="1:10" ht="21" customHeight="1">
      <c r="A39" s="2" t="s">
        <v>26</v>
      </c>
      <c r="B39" s="3">
        <v>7400</v>
      </c>
      <c r="C39" s="20">
        <v>803</v>
      </c>
      <c r="D39" s="8"/>
      <c r="E39" s="8"/>
      <c r="F39" s="20">
        <v>642</v>
      </c>
      <c r="G39" s="8"/>
      <c r="H39" s="8"/>
      <c r="I39" s="21">
        <f t="shared" si="1"/>
        <v>79.95018679950186</v>
      </c>
      <c r="J39" s="48"/>
    </row>
    <row r="40" spans="1:10" ht="21" customHeight="1">
      <c r="A40" s="2" t="s">
        <v>11</v>
      </c>
      <c r="B40" s="3">
        <v>7400</v>
      </c>
      <c r="C40" s="20">
        <v>1274</v>
      </c>
      <c r="D40" s="8"/>
      <c r="E40" s="8"/>
      <c r="F40" s="20">
        <v>1019</v>
      </c>
      <c r="G40" s="8"/>
      <c r="H40" s="8"/>
      <c r="I40" s="21">
        <f t="shared" si="1"/>
        <v>79.98430141287284</v>
      </c>
      <c r="J40" s="48"/>
    </row>
    <row r="41" spans="1:10" ht="21" customHeight="1">
      <c r="A41" s="1" t="s">
        <v>14</v>
      </c>
      <c r="B41" s="3">
        <v>7400</v>
      </c>
      <c r="C41" s="20">
        <v>7830</v>
      </c>
      <c r="D41" s="8">
        <v>3639</v>
      </c>
      <c r="E41" s="8">
        <v>401</v>
      </c>
      <c r="F41" s="20">
        <f>7068-56</f>
        <v>7012</v>
      </c>
      <c r="G41" s="8">
        <v>3639</v>
      </c>
      <c r="H41" s="8">
        <v>397</v>
      </c>
      <c r="I41" s="21">
        <f t="shared" si="1"/>
        <v>89.55300127713922</v>
      </c>
      <c r="J41" s="48"/>
    </row>
    <row r="42" spans="1:10" ht="21" customHeight="1">
      <c r="A42" s="12" t="s">
        <v>41</v>
      </c>
      <c r="B42" s="3">
        <v>7400</v>
      </c>
      <c r="C42" s="20">
        <v>3372</v>
      </c>
      <c r="D42" s="8"/>
      <c r="E42" s="8">
        <v>269</v>
      </c>
      <c r="F42" s="20">
        <f>2755+56</f>
        <v>2811</v>
      </c>
      <c r="G42" s="8"/>
      <c r="H42" s="8">
        <v>269</v>
      </c>
      <c r="I42" s="21">
        <f t="shared" si="1"/>
        <v>83.36298932384342</v>
      </c>
      <c r="J42" s="48"/>
    </row>
    <row r="43" spans="1:10" ht="21" customHeight="1">
      <c r="A43" s="1" t="s">
        <v>15</v>
      </c>
      <c r="B43" s="3">
        <v>7400</v>
      </c>
      <c r="C43" s="20">
        <v>1725</v>
      </c>
      <c r="D43" s="8"/>
      <c r="E43" s="8"/>
      <c r="F43" s="22" t="s">
        <v>51</v>
      </c>
      <c r="G43" s="8"/>
      <c r="H43" s="8"/>
      <c r="I43" s="44" t="s">
        <v>51</v>
      </c>
      <c r="J43" s="49"/>
    </row>
    <row r="44" spans="1:10" ht="21" customHeight="1">
      <c r="A44" s="1" t="s">
        <v>3</v>
      </c>
      <c r="B44" s="3">
        <v>7400</v>
      </c>
      <c r="C44" s="20">
        <v>18612</v>
      </c>
      <c r="D44" s="8"/>
      <c r="E44" s="8"/>
      <c r="F44" s="20">
        <v>14909</v>
      </c>
      <c r="G44" s="8"/>
      <c r="H44" s="8"/>
      <c r="I44" s="21">
        <f aca="true" t="shared" si="2" ref="I44:I49">(F44/C44)*100</f>
        <v>80.10423382763808</v>
      </c>
      <c r="J44" s="48"/>
    </row>
    <row r="45" spans="1:10" ht="21" customHeight="1">
      <c r="A45" s="1" t="s">
        <v>27</v>
      </c>
      <c r="B45" s="3">
        <v>7400</v>
      </c>
      <c r="C45" s="20">
        <v>228</v>
      </c>
      <c r="D45" s="22"/>
      <c r="E45" s="22"/>
      <c r="F45" s="20">
        <v>228</v>
      </c>
      <c r="G45" s="46"/>
      <c r="H45" s="22"/>
      <c r="I45" s="21">
        <f t="shared" si="2"/>
        <v>100</v>
      </c>
      <c r="J45" s="48"/>
    </row>
    <row r="46" spans="1:10" ht="21" customHeight="1">
      <c r="A46" s="4" t="s">
        <v>24</v>
      </c>
      <c r="B46" s="5">
        <v>7400</v>
      </c>
      <c r="C46" s="23">
        <f>1522+500</f>
        <v>2022</v>
      </c>
      <c r="D46" s="24"/>
      <c r="E46" s="24"/>
      <c r="F46" s="23">
        <f>1522+500</f>
        <v>2022</v>
      </c>
      <c r="G46" s="47"/>
      <c r="H46" s="47"/>
      <c r="I46" s="21">
        <f t="shared" si="2"/>
        <v>100</v>
      </c>
      <c r="J46" s="48"/>
    </row>
    <row r="47" spans="1:10" ht="21" customHeight="1">
      <c r="A47" s="1" t="s">
        <v>54</v>
      </c>
      <c r="B47" s="3">
        <v>7400</v>
      </c>
      <c r="C47" s="20">
        <v>1300</v>
      </c>
      <c r="D47" s="22"/>
      <c r="E47" s="22"/>
      <c r="F47" s="20">
        <v>1300</v>
      </c>
      <c r="G47" s="46"/>
      <c r="H47" s="46"/>
      <c r="I47" s="21">
        <f t="shared" si="2"/>
        <v>100</v>
      </c>
      <c r="J47" s="48"/>
    </row>
    <row r="48" spans="1:10" ht="21" customHeight="1" thickBot="1">
      <c r="A48" s="1" t="s">
        <v>55</v>
      </c>
      <c r="B48" s="3">
        <v>7400</v>
      </c>
      <c r="C48" s="20">
        <v>1500</v>
      </c>
      <c r="D48" s="22"/>
      <c r="E48" s="22"/>
      <c r="F48" s="20">
        <v>1200</v>
      </c>
      <c r="G48" s="46"/>
      <c r="H48" s="46"/>
      <c r="I48" s="21">
        <f t="shared" si="2"/>
        <v>80</v>
      </c>
      <c r="J48" s="48"/>
    </row>
    <row r="49" spans="1:10" ht="21" customHeight="1" thickBot="1">
      <c r="A49" s="25" t="s">
        <v>9</v>
      </c>
      <c r="B49" s="26"/>
      <c r="C49" s="7">
        <f aca="true" t="shared" si="3" ref="C49:H49">SUM(C7:C48)</f>
        <v>1236885</v>
      </c>
      <c r="D49" s="7">
        <f t="shared" si="3"/>
        <v>100251</v>
      </c>
      <c r="E49" s="7">
        <f t="shared" si="3"/>
        <v>10211</v>
      </c>
      <c r="F49" s="7">
        <f t="shared" si="3"/>
        <v>1122699</v>
      </c>
      <c r="G49" s="7">
        <f t="shared" si="3"/>
        <v>121639</v>
      </c>
      <c r="H49" s="7">
        <f t="shared" si="3"/>
        <v>11737</v>
      </c>
      <c r="I49" s="27">
        <f t="shared" si="2"/>
        <v>90.76826059011145</v>
      </c>
      <c r="J49" s="50">
        <f>SUM(J7:J48)</f>
        <v>19200</v>
      </c>
    </row>
    <row r="50" spans="1:10" ht="5.25" customHeight="1">
      <c r="A50" s="28"/>
      <c r="B50" s="28"/>
      <c r="C50" s="29"/>
      <c r="D50" s="29"/>
      <c r="E50" s="29"/>
      <c r="F50" s="29"/>
      <c r="G50" s="6"/>
      <c r="H50" s="6"/>
      <c r="I50" s="6"/>
      <c r="J50" s="6"/>
    </row>
    <row r="51" spans="1:10" ht="9" customHeight="1">
      <c r="A51" s="9"/>
      <c r="B51" s="10"/>
      <c r="C51" s="6"/>
      <c r="D51" s="6"/>
      <c r="E51" s="6"/>
      <c r="F51" s="6"/>
      <c r="G51" s="6"/>
      <c r="H51" s="6"/>
      <c r="I51" s="6"/>
      <c r="J51" s="6"/>
    </row>
    <row r="52" spans="1:10" s="30" customFormat="1" ht="11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s="30" customFormat="1" ht="11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28.5">
      <c r="A54" s="58" t="s">
        <v>61</v>
      </c>
      <c r="B54" s="58"/>
      <c r="C54" s="58"/>
      <c r="D54" s="58"/>
      <c r="E54" s="58"/>
      <c r="F54" s="58"/>
      <c r="G54" s="58"/>
      <c r="H54" s="58"/>
      <c r="I54" s="58"/>
      <c r="J54" s="45"/>
    </row>
    <row r="55" spans="1:10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6" ht="19.5" thickBot="1">
      <c r="A56" s="31"/>
      <c r="B56" s="31"/>
      <c r="C56" s="31"/>
      <c r="D56" s="31"/>
      <c r="E56" s="16" t="s">
        <v>10</v>
      </c>
      <c r="F56" s="31"/>
    </row>
    <row r="57" spans="1:5" ht="15.75" customHeight="1">
      <c r="A57" s="61" t="s">
        <v>23</v>
      </c>
      <c r="B57" s="32"/>
      <c r="C57" s="63" t="s">
        <v>52</v>
      </c>
      <c r="D57" s="59" t="s">
        <v>62</v>
      </c>
      <c r="E57" s="56" t="s">
        <v>63</v>
      </c>
    </row>
    <row r="58" spans="1:5" ht="33" customHeight="1" thickBot="1">
      <c r="A58" s="62"/>
      <c r="B58" s="33"/>
      <c r="C58" s="64"/>
      <c r="D58" s="60"/>
      <c r="E58" s="57"/>
    </row>
    <row r="59" spans="1:5" ht="21" customHeight="1">
      <c r="A59" s="34" t="s">
        <v>22</v>
      </c>
      <c r="B59" s="35"/>
      <c r="C59" s="36">
        <v>1664081</v>
      </c>
      <c r="D59" s="36">
        <f>1564654-75000+174427+66919</f>
        <v>1731000</v>
      </c>
      <c r="E59" s="37">
        <f>(D59/C59)*100</f>
        <v>104.02137876701916</v>
      </c>
    </row>
    <row r="60" spans="1:5" ht="21" customHeight="1">
      <c r="A60" s="38" t="s">
        <v>28</v>
      </c>
      <c r="B60" s="39"/>
      <c r="C60" s="20">
        <v>3850</v>
      </c>
      <c r="D60" s="20">
        <v>3850</v>
      </c>
      <c r="E60" s="40">
        <f>(D60/C60)*100</f>
        <v>100</v>
      </c>
    </row>
    <row r="61" spans="1:5" ht="21" customHeight="1">
      <c r="A61" s="38" t="s">
        <v>20</v>
      </c>
      <c r="B61" s="39"/>
      <c r="C61" s="20">
        <v>15893</v>
      </c>
      <c r="D61" s="20">
        <v>15893</v>
      </c>
      <c r="E61" s="40">
        <f>(D61/C61)*100</f>
        <v>100</v>
      </c>
    </row>
    <row r="62" spans="1:5" ht="21" customHeight="1" thickBot="1">
      <c r="A62" s="41" t="s">
        <v>21</v>
      </c>
      <c r="B62" s="42"/>
      <c r="C62" s="17">
        <v>14169</v>
      </c>
      <c r="D62" s="17">
        <v>14169</v>
      </c>
      <c r="E62" s="43">
        <f>(D62/C62)*100</f>
        <v>100</v>
      </c>
    </row>
    <row r="63" spans="1:5" ht="21" customHeight="1" thickBot="1">
      <c r="A63" s="25" t="s">
        <v>9</v>
      </c>
      <c r="B63" s="26"/>
      <c r="C63" s="7">
        <f>SUM(C59:C62)</f>
        <v>1697993</v>
      </c>
      <c r="D63" s="7">
        <f>SUM(D59:D62)</f>
        <v>1764912</v>
      </c>
      <c r="E63" s="27">
        <f>(D63/C63)*100</f>
        <v>103.94106453913533</v>
      </c>
    </row>
    <row r="65" ht="20.25">
      <c r="A65" s="51" t="s">
        <v>56</v>
      </c>
    </row>
  </sheetData>
  <sheetProtection/>
  <mergeCells count="15">
    <mergeCell ref="A2:J2"/>
    <mergeCell ref="D5:D6"/>
    <mergeCell ref="D57:D58"/>
    <mergeCell ref="E5:E6"/>
    <mergeCell ref="H5:H6"/>
    <mergeCell ref="I5:I6"/>
    <mergeCell ref="A57:A58"/>
    <mergeCell ref="C57:C58"/>
    <mergeCell ref="A5:A6"/>
    <mergeCell ref="G5:G6"/>
    <mergeCell ref="J5:J6"/>
    <mergeCell ref="C5:C6"/>
    <mergeCell ref="E57:E58"/>
    <mergeCell ref="F5:F6"/>
    <mergeCell ref="A54:I54"/>
  </mergeCells>
  <printOptions horizontalCentered="1"/>
  <pageMargins left="0.45" right="0.3937007874015748" top="0.5905511811023623" bottom="0.3937007874015748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workbookViewId="0" topLeftCell="A7">
      <selection activeCell="A1" sqref="A1"/>
    </sheetView>
  </sheetViews>
  <sheetFormatPr defaultColWidth="9.00390625" defaultRowHeight="12.75"/>
  <cols>
    <col min="1" max="1" width="3.75390625" style="68" customWidth="1"/>
    <col min="2" max="2" width="7.125" style="68" hidden="1" customWidth="1"/>
    <col min="3" max="3" width="29.375" style="68" customWidth="1"/>
    <col min="4" max="4" width="72.25390625" style="68" customWidth="1"/>
    <col min="5" max="5" width="13.00390625" style="68" customWidth="1"/>
    <col min="6" max="16384" width="9.125" style="68" customWidth="1"/>
  </cols>
  <sheetData>
    <row r="2" spans="1:5" ht="18.75">
      <c r="A2" s="67" t="s">
        <v>64</v>
      </c>
      <c r="B2" s="67"/>
      <c r="C2" s="67"/>
      <c r="D2" s="67"/>
      <c r="E2" s="67"/>
    </row>
    <row r="3" spans="1:5" ht="16.5">
      <c r="A3" s="69" t="s">
        <v>65</v>
      </c>
      <c r="B3" s="69"/>
      <c r="C3" s="69"/>
      <c r="D3" s="69"/>
      <c r="E3" s="69"/>
    </row>
    <row r="4" spans="1:5" ht="27" customHeight="1" thickBot="1">
      <c r="A4" s="70"/>
      <c r="B4" s="70"/>
      <c r="C4" s="71"/>
      <c r="D4" s="71"/>
      <c r="E4" s="72" t="s">
        <v>10</v>
      </c>
    </row>
    <row r="5" spans="1:6" ht="15" customHeight="1">
      <c r="A5" s="73"/>
      <c r="B5" s="74" t="s">
        <v>66</v>
      </c>
      <c r="C5" s="75" t="s">
        <v>67</v>
      </c>
      <c r="D5" s="75" t="s">
        <v>68</v>
      </c>
      <c r="E5" s="76" t="s">
        <v>69</v>
      </c>
      <c r="F5" s="77"/>
    </row>
    <row r="6" spans="1:6" ht="15" customHeight="1" thickBot="1">
      <c r="A6" s="78"/>
      <c r="B6" s="79" t="s">
        <v>70</v>
      </c>
      <c r="C6" s="80"/>
      <c r="D6" s="81"/>
      <c r="E6" s="82">
        <v>2012</v>
      </c>
      <c r="F6" s="77"/>
    </row>
    <row r="7" spans="1:5" ht="15" customHeight="1">
      <c r="A7" s="83" t="s">
        <v>71</v>
      </c>
      <c r="B7" s="84"/>
      <c r="C7" s="85"/>
      <c r="D7" s="86"/>
      <c r="E7" s="87"/>
    </row>
    <row r="8" spans="1:5" ht="15" customHeight="1">
      <c r="A8" s="88"/>
      <c r="B8" s="89">
        <v>2009</v>
      </c>
      <c r="C8" s="90" t="s">
        <v>53</v>
      </c>
      <c r="D8" s="90" t="s">
        <v>72</v>
      </c>
      <c r="E8" s="91">
        <v>160</v>
      </c>
    </row>
    <row r="9" spans="1:5" ht="15" customHeight="1">
      <c r="A9" s="92"/>
      <c r="B9" s="89">
        <v>2009</v>
      </c>
      <c r="C9" s="90" t="s">
        <v>53</v>
      </c>
      <c r="D9" s="93" t="s">
        <v>73</v>
      </c>
      <c r="E9" s="94">
        <v>240</v>
      </c>
    </row>
    <row r="10" spans="1:5" ht="15" customHeight="1">
      <c r="A10" s="88"/>
      <c r="B10" s="95">
        <v>2010</v>
      </c>
      <c r="C10" s="90" t="s">
        <v>53</v>
      </c>
      <c r="D10" s="90" t="s">
        <v>74</v>
      </c>
      <c r="E10" s="91">
        <v>407</v>
      </c>
    </row>
    <row r="11" spans="1:5" ht="15" customHeight="1">
      <c r="A11" s="88"/>
      <c r="B11" s="95">
        <v>2011</v>
      </c>
      <c r="C11" s="90" t="s">
        <v>53</v>
      </c>
      <c r="D11" s="93" t="s">
        <v>75</v>
      </c>
      <c r="E11" s="91">
        <v>451</v>
      </c>
    </row>
    <row r="12" spans="1:5" ht="15" customHeight="1" thickBot="1">
      <c r="A12" s="96"/>
      <c r="B12" s="97">
        <v>2011</v>
      </c>
      <c r="C12" s="90" t="s">
        <v>53</v>
      </c>
      <c r="D12" s="98" t="s">
        <v>76</v>
      </c>
      <c r="E12" s="99">
        <v>5804</v>
      </c>
    </row>
    <row r="13" spans="1:5" ht="15" customHeight="1" thickBot="1">
      <c r="A13" s="100"/>
      <c r="B13" s="101"/>
      <c r="C13" s="102"/>
      <c r="D13" s="103" t="s">
        <v>77</v>
      </c>
      <c r="E13" s="104">
        <f>SUBTOTAL(9,E8:E12)</f>
        <v>7062</v>
      </c>
    </row>
    <row r="14" spans="1:5" ht="15" customHeight="1">
      <c r="A14" s="105" t="s">
        <v>78</v>
      </c>
      <c r="B14" s="106"/>
      <c r="C14" s="107"/>
      <c r="D14" s="108"/>
      <c r="E14" s="109"/>
    </row>
    <row r="15" spans="1:5" ht="15" customHeight="1">
      <c r="A15" s="110"/>
      <c r="B15" s="111">
        <v>2011</v>
      </c>
      <c r="C15" s="112" t="s">
        <v>45</v>
      </c>
      <c r="D15" s="112" t="s">
        <v>79</v>
      </c>
      <c r="E15" s="91">
        <v>2000</v>
      </c>
    </row>
    <row r="16" spans="1:5" ht="30">
      <c r="A16" s="113"/>
      <c r="B16" s="114">
        <v>2011</v>
      </c>
      <c r="C16" s="115" t="s">
        <v>13</v>
      </c>
      <c r="D16" s="116" t="s">
        <v>80</v>
      </c>
      <c r="E16" s="94">
        <v>1700</v>
      </c>
    </row>
    <row r="17" spans="1:5" ht="15.75" thickBot="1">
      <c r="A17" s="113"/>
      <c r="B17" s="114">
        <v>2011</v>
      </c>
      <c r="C17" s="115" t="s">
        <v>8</v>
      </c>
      <c r="D17" s="116" t="s">
        <v>81</v>
      </c>
      <c r="E17" s="94">
        <v>5000</v>
      </c>
    </row>
    <row r="18" spans="1:6" ht="15" customHeight="1" thickBot="1">
      <c r="A18" s="117"/>
      <c r="B18" s="118"/>
      <c r="C18" s="119"/>
      <c r="D18" s="103" t="s">
        <v>82</v>
      </c>
      <c r="E18" s="104">
        <f>SUBTOTAL(9,E15:E17)</f>
        <v>8700</v>
      </c>
      <c r="F18" s="77"/>
    </row>
    <row r="19" spans="1:6" ht="15" customHeight="1">
      <c r="A19" s="120" t="s">
        <v>83</v>
      </c>
      <c r="B19" s="121"/>
      <c r="C19" s="122"/>
      <c r="D19" s="123"/>
      <c r="E19" s="124"/>
      <c r="F19" s="77"/>
    </row>
    <row r="20" spans="1:5" ht="15" customHeight="1">
      <c r="A20" s="125"/>
      <c r="B20" s="126">
        <v>2008</v>
      </c>
      <c r="C20" s="127" t="s">
        <v>47</v>
      </c>
      <c r="D20" s="128" t="s">
        <v>84</v>
      </c>
      <c r="E20" s="91">
        <v>9500</v>
      </c>
    </row>
    <row r="21" spans="1:5" ht="15" customHeight="1">
      <c r="A21" s="88"/>
      <c r="B21" s="126">
        <v>2008</v>
      </c>
      <c r="C21" s="127" t="s">
        <v>47</v>
      </c>
      <c r="D21" s="90" t="s">
        <v>85</v>
      </c>
      <c r="E21" s="129">
        <v>7125</v>
      </c>
    </row>
    <row r="22" spans="1:5" ht="15" customHeight="1">
      <c r="A22" s="88"/>
      <c r="B22" s="126">
        <v>2008</v>
      </c>
      <c r="C22" s="127" t="s">
        <v>47</v>
      </c>
      <c r="D22" s="90" t="s">
        <v>86</v>
      </c>
      <c r="E22" s="129">
        <v>4465</v>
      </c>
    </row>
    <row r="23" spans="1:5" ht="15" customHeight="1">
      <c r="A23" s="88"/>
      <c r="B23" s="126">
        <v>2008</v>
      </c>
      <c r="C23" s="127" t="s">
        <v>47</v>
      </c>
      <c r="D23" s="90" t="s">
        <v>87</v>
      </c>
      <c r="E23" s="129">
        <v>855</v>
      </c>
    </row>
    <row r="24" spans="1:5" ht="15" customHeight="1">
      <c r="A24" s="88"/>
      <c r="B24" s="95">
        <v>2008</v>
      </c>
      <c r="C24" s="127" t="s">
        <v>47</v>
      </c>
      <c r="D24" s="90" t="s">
        <v>88</v>
      </c>
      <c r="E24" s="91">
        <v>7350</v>
      </c>
    </row>
    <row r="25" spans="1:5" ht="15" customHeight="1">
      <c r="A25" s="88"/>
      <c r="B25" s="89">
        <v>2009</v>
      </c>
      <c r="C25" s="93" t="s">
        <v>40</v>
      </c>
      <c r="D25" s="130" t="s">
        <v>89</v>
      </c>
      <c r="E25" s="94">
        <v>2850</v>
      </c>
    </row>
    <row r="26" spans="1:5" ht="15" customHeight="1">
      <c r="A26" s="88"/>
      <c r="B26" s="131">
        <v>2010</v>
      </c>
      <c r="C26" s="93" t="s">
        <v>40</v>
      </c>
      <c r="D26" s="90" t="s">
        <v>90</v>
      </c>
      <c r="E26" s="94">
        <v>3078</v>
      </c>
    </row>
    <row r="27" spans="1:5" ht="15" customHeight="1">
      <c r="A27" s="88"/>
      <c r="B27" s="106">
        <v>2011</v>
      </c>
      <c r="C27" s="93" t="s">
        <v>40</v>
      </c>
      <c r="D27" s="132" t="s">
        <v>91</v>
      </c>
      <c r="E27" s="91">
        <v>14250</v>
      </c>
    </row>
    <row r="28" spans="1:5" ht="15" customHeight="1">
      <c r="A28" s="88"/>
      <c r="B28" s="89">
        <v>2008</v>
      </c>
      <c r="C28" s="93" t="s">
        <v>5</v>
      </c>
      <c r="D28" s="93" t="s">
        <v>92</v>
      </c>
      <c r="E28" s="94">
        <v>1400</v>
      </c>
    </row>
    <row r="29" spans="1:5" ht="15" customHeight="1">
      <c r="A29" s="88"/>
      <c r="B29" s="89">
        <v>2008</v>
      </c>
      <c r="C29" s="93" t="s">
        <v>5</v>
      </c>
      <c r="D29" s="133" t="s">
        <v>93</v>
      </c>
      <c r="E29" s="94">
        <v>415</v>
      </c>
    </row>
    <row r="30" spans="1:5" ht="15.75" customHeight="1">
      <c r="A30" s="88"/>
      <c r="B30" s="89">
        <v>2008</v>
      </c>
      <c r="C30" s="93" t="s">
        <v>5</v>
      </c>
      <c r="D30" s="93" t="s">
        <v>94</v>
      </c>
      <c r="E30" s="94">
        <v>322</v>
      </c>
    </row>
    <row r="31" spans="1:5" ht="15" customHeight="1">
      <c r="A31" s="92"/>
      <c r="B31" s="134">
        <v>2012</v>
      </c>
      <c r="C31" s="93" t="s">
        <v>5</v>
      </c>
      <c r="D31" s="135" t="s">
        <v>95</v>
      </c>
      <c r="E31" s="94">
        <v>112</v>
      </c>
    </row>
    <row r="32" spans="1:5" ht="15" customHeight="1">
      <c r="A32" s="88"/>
      <c r="B32" s="89">
        <v>2008</v>
      </c>
      <c r="C32" s="93" t="s">
        <v>7</v>
      </c>
      <c r="D32" s="128" t="s">
        <v>96</v>
      </c>
      <c r="E32" s="94">
        <v>484</v>
      </c>
    </row>
    <row r="33" spans="1:5" ht="15" customHeight="1">
      <c r="A33" s="88"/>
      <c r="B33" s="89">
        <v>2008</v>
      </c>
      <c r="C33" s="93" t="s">
        <v>7</v>
      </c>
      <c r="D33" s="90" t="s">
        <v>97</v>
      </c>
      <c r="E33" s="94">
        <v>2873</v>
      </c>
    </row>
    <row r="34" spans="1:5" ht="30">
      <c r="A34" s="88"/>
      <c r="B34" s="89">
        <v>2010</v>
      </c>
      <c r="C34" s="93" t="s">
        <v>7</v>
      </c>
      <c r="D34" s="136" t="s">
        <v>98</v>
      </c>
      <c r="E34" s="91">
        <v>240</v>
      </c>
    </row>
    <row r="35" spans="1:5" ht="30">
      <c r="A35" s="92"/>
      <c r="B35" s="89">
        <v>2010</v>
      </c>
      <c r="C35" s="93" t="s">
        <v>7</v>
      </c>
      <c r="D35" s="137" t="s">
        <v>99</v>
      </c>
      <c r="E35" s="94">
        <v>400</v>
      </c>
    </row>
    <row r="36" spans="1:5" ht="15" customHeight="1">
      <c r="A36" s="92"/>
      <c r="B36" s="134">
        <v>2012</v>
      </c>
      <c r="C36" s="93" t="s">
        <v>7</v>
      </c>
      <c r="D36" s="133" t="s">
        <v>100</v>
      </c>
      <c r="E36" s="138">
        <v>588</v>
      </c>
    </row>
    <row r="37" spans="1:5" ht="15" customHeight="1" thickBot="1">
      <c r="A37" s="92"/>
      <c r="B37" s="134"/>
      <c r="C37" s="93" t="s">
        <v>7</v>
      </c>
      <c r="D37" s="139" t="s">
        <v>101</v>
      </c>
      <c r="E37" s="138">
        <v>14200</v>
      </c>
    </row>
    <row r="38" spans="1:5" ht="15" customHeight="1" thickBot="1">
      <c r="A38" s="140"/>
      <c r="B38" s="141"/>
      <c r="C38" s="142"/>
      <c r="D38" s="142" t="s">
        <v>102</v>
      </c>
      <c r="E38" s="104">
        <f>SUBTOTAL(9,E20:E37)</f>
        <v>70507</v>
      </c>
    </row>
    <row r="39" spans="1:5" ht="15" customHeight="1">
      <c r="A39" s="143" t="s">
        <v>103</v>
      </c>
      <c r="B39" s="144"/>
      <c r="C39" s="145"/>
      <c r="D39" s="146"/>
      <c r="E39" s="147"/>
    </row>
    <row r="40" spans="1:5" ht="15">
      <c r="A40" s="148"/>
      <c r="B40" s="149"/>
      <c r="C40" s="150" t="s">
        <v>104</v>
      </c>
      <c r="D40" s="150" t="s">
        <v>105</v>
      </c>
      <c r="E40" s="151">
        <v>38</v>
      </c>
    </row>
    <row r="41" spans="1:5" ht="15">
      <c r="A41" s="148"/>
      <c r="B41" s="149"/>
      <c r="C41" s="150" t="s">
        <v>106</v>
      </c>
      <c r="D41" s="150" t="s">
        <v>105</v>
      </c>
      <c r="E41" s="151">
        <v>38</v>
      </c>
    </row>
    <row r="42" spans="1:5" ht="15">
      <c r="A42" s="148"/>
      <c r="B42" s="149"/>
      <c r="C42" s="150" t="s">
        <v>107</v>
      </c>
      <c r="D42" s="150" t="s">
        <v>105</v>
      </c>
      <c r="E42" s="151">
        <v>38</v>
      </c>
    </row>
    <row r="43" spans="1:5" ht="15">
      <c r="A43" s="148"/>
      <c r="B43" s="149"/>
      <c r="C43" s="150" t="s">
        <v>108</v>
      </c>
      <c r="D43" s="150" t="s">
        <v>105</v>
      </c>
      <c r="E43" s="151">
        <v>38</v>
      </c>
    </row>
    <row r="44" spans="1:5" ht="15">
      <c r="A44" s="148"/>
      <c r="B44" s="149"/>
      <c r="C44" s="150" t="s">
        <v>109</v>
      </c>
      <c r="D44" s="150" t="s">
        <v>105</v>
      </c>
      <c r="E44" s="151">
        <v>38</v>
      </c>
    </row>
    <row r="45" spans="1:5" ht="15">
      <c r="A45" s="148"/>
      <c r="B45" s="149"/>
      <c r="C45" s="150" t="s">
        <v>110</v>
      </c>
      <c r="D45" s="150" t="s">
        <v>105</v>
      </c>
      <c r="E45" s="151">
        <v>38</v>
      </c>
    </row>
    <row r="46" spans="1:5" ht="15">
      <c r="A46" s="148"/>
      <c r="B46" s="149"/>
      <c r="C46" s="150" t="s">
        <v>111</v>
      </c>
      <c r="D46" s="150" t="s">
        <v>105</v>
      </c>
      <c r="E46" s="151">
        <v>187</v>
      </c>
    </row>
    <row r="47" spans="1:5" ht="15">
      <c r="A47" s="148"/>
      <c r="B47" s="149"/>
      <c r="C47" s="150" t="s">
        <v>112</v>
      </c>
      <c r="D47" s="150" t="s">
        <v>105</v>
      </c>
      <c r="E47" s="151">
        <v>187</v>
      </c>
    </row>
    <row r="48" spans="1:5" ht="15">
      <c r="A48" s="148"/>
      <c r="B48" s="149"/>
      <c r="C48" s="150" t="s">
        <v>113</v>
      </c>
      <c r="D48" s="150" t="s">
        <v>105</v>
      </c>
      <c r="E48" s="151">
        <v>187</v>
      </c>
    </row>
    <row r="49" spans="1:5" ht="15">
      <c r="A49" s="148"/>
      <c r="B49" s="149"/>
      <c r="C49" s="150" t="s">
        <v>114</v>
      </c>
      <c r="D49" s="150" t="s">
        <v>105</v>
      </c>
      <c r="E49" s="151">
        <v>187</v>
      </c>
    </row>
    <row r="50" spans="1:5" ht="15">
      <c r="A50" s="148"/>
      <c r="B50" s="149"/>
      <c r="C50" s="150" t="s">
        <v>115</v>
      </c>
      <c r="D50" s="150" t="s">
        <v>105</v>
      </c>
      <c r="E50" s="151">
        <v>225</v>
      </c>
    </row>
    <row r="51" spans="1:5" ht="15">
      <c r="A51" s="148"/>
      <c r="B51" s="149"/>
      <c r="C51" s="150" t="s">
        <v>116</v>
      </c>
      <c r="D51" s="150" t="s">
        <v>105</v>
      </c>
      <c r="E51" s="151">
        <v>38</v>
      </c>
    </row>
    <row r="52" spans="1:5" ht="15">
      <c r="A52" s="148"/>
      <c r="B52" s="149"/>
      <c r="C52" s="150" t="s">
        <v>117</v>
      </c>
      <c r="D52" s="150" t="s">
        <v>105</v>
      </c>
      <c r="E52" s="151">
        <v>225</v>
      </c>
    </row>
    <row r="53" spans="1:5" ht="15">
      <c r="A53" s="148"/>
      <c r="B53" s="149"/>
      <c r="C53" s="150" t="s">
        <v>118</v>
      </c>
      <c r="D53" s="150" t="s">
        <v>105</v>
      </c>
      <c r="E53" s="151">
        <v>187</v>
      </c>
    </row>
    <row r="54" spans="1:5" ht="15">
      <c r="A54" s="148"/>
      <c r="B54" s="149"/>
      <c r="C54" s="150" t="s">
        <v>119</v>
      </c>
      <c r="D54" s="150" t="s">
        <v>105</v>
      </c>
      <c r="E54" s="151">
        <v>187</v>
      </c>
    </row>
    <row r="55" spans="1:5" ht="15">
      <c r="A55" s="148"/>
      <c r="B55" s="149"/>
      <c r="C55" s="150" t="s">
        <v>120</v>
      </c>
      <c r="D55" s="150" t="s">
        <v>105</v>
      </c>
      <c r="E55" s="151">
        <v>187</v>
      </c>
    </row>
    <row r="56" spans="1:5" ht="15">
      <c r="A56" s="148"/>
      <c r="B56" s="149"/>
      <c r="C56" s="150" t="s">
        <v>121</v>
      </c>
      <c r="D56" s="150" t="s">
        <v>105</v>
      </c>
      <c r="E56" s="151">
        <v>225</v>
      </c>
    </row>
    <row r="57" spans="1:5" ht="15">
      <c r="A57" s="148"/>
      <c r="B57" s="149"/>
      <c r="C57" s="152" t="s">
        <v>122</v>
      </c>
      <c r="D57" s="150" t="s">
        <v>123</v>
      </c>
      <c r="E57" s="153">
        <v>500</v>
      </c>
    </row>
    <row r="58" spans="1:5" ht="15">
      <c r="A58" s="148"/>
      <c r="B58" s="149"/>
      <c r="C58" s="152" t="s">
        <v>124</v>
      </c>
      <c r="D58" s="150" t="s">
        <v>123</v>
      </c>
      <c r="E58" s="153">
        <v>400</v>
      </c>
    </row>
    <row r="59" spans="1:5" ht="15">
      <c r="A59" s="148"/>
      <c r="B59" s="149"/>
      <c r="C59" s="152" t="s">
        <v>125</v>
      </c>
      <c r="D59" s="150" t="s">
        <v>123</v>
      </c>
      <c r="E59" s="153">
        <v>300</v>
      </c>
    </row>
    <row r="60" spans="1:5" ht="15">
      <c r="A60" s="148"/>
      <c r="B60" s="149"/>
      <c r="C60" s="154" t="s">
        <v>126</v>
      </c>
      <c r="D60" s="150" t="s">
        <v>123</v>
      </c>
      <c r="E60" s="153">
        <v>100</v>
      </c>
    </row>
    <row r="61" spans="1:5" ht="15.75" thickBot="1">
      <c r="A61" s="148"/>
      <c r="B61" s="149"/>
      <c r="C61" s="155" t="s">
        <v>127</v>
      </c>
      <c r="D61" s="150" t="s">
        <v>128</v>
      </c>
      <c r="E61" s="153">
        <v>1200</v>
      </c>
    </row>
    <row r="62" spans="1:5" ht="15" customHeight="1" thickBot="1">
      <c r="A62" s="156"/>
      <c r="B62" s="101"/>
      <c r="C62" s="103"/>
      <c r="D62" s="103" t="s">
        <v>129</v>
      </c>
      <c r="E62" s="104">
        <f>SUBTOTAL(9,E40:E61)</f>
        <v>4750</v>
      </c>
    </row>
    <row r="63" spans="1:5" ht="15" customHeight="1" thickBot="1">
      <c r="A63" s="157"/>
      <c r="B63" s="158"/>
      <c r="C63" s="159" t="s">
        <v>130</v>
      </c>
      <c r="D63" s="160"/>
      <c r="E63" s="161">
        <f>SUBTOTAL(9,E8:E61)</f>
        <v>91019</v>
      </c>
    </row>
    <row r="64" ht="15" customHeight="1"/>
    <row r="65" ht="15" customHeight="1"/>
    <row r="66" spans="1:5" ht="15" customHeight="1">
      <c r="A66" s="162"/>
      <c r="B66" s="162"/>
      <c r="C66" s="162"/>
      <c r="D66" s="162"/>
      <c r="E66" s="162"/>
    </row>
    <row r="67" spans="1:2" ht="15" customHeight="1">
      <c r="A67" s="163"/>
      <c r="B67" s="163"/>
    </row>
    <row r="68" spans="1:2" ht="15" customHeight="1">
      <c r="A68" s="163"/>
      <c r="B68" s="163"/>
    </row>
    <row r="69" spans="1:2" ht="15" customHeight="1">
      <c r="A69" s="163"/>
      <c r="B69" s="163"/>
    </row>
    <row r="70" spans="1:5" s="162" customFormat="1" ht="15" customHeight="1">
      <c r="A70" s="68"/>
      <c r="B70" s="68"/>
      <c r="C70" s="68"/>
      <c r="D70" s="68"/>
      <c r="E70" s="68"/>
    </row>
  </sheetData>
  <mergeCells count="2">
    <mergeCell ref="A3:E3"/>
    <mergeCell ref="A2:E2"/>
  </mergeCells>
  <printOptions/>
  <pageMargins left="0.6" right="0.7874015748031497" top="0.66" bottom="0.4724409448818898" header="0.31496062992125984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Hujňáková</dc:creator>
  <cp:keywords/>
  <dc:description/>
  <cp:lastModifiedBy>trnecka</cp:lastModifiedBy>
  <cp:lastPrinted>2012-01-05T06:46:36Z</cp:lastPrinted>
  <dcterms:created xsi:type="dcterms:W3CDTF">2000-10-03T18:21:36Z</dcterms:created>
  <dcterms:modified xsi:type="dcterms:W3CDTF">2012-01-09T07:15:33Z</dcterms:modified>
  <cp:category/>
  <cp:version/>
  <cp:contentType/>
  <cp:contentStatus/>
</cp:coreProperties>
</file>