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330" windowHeight="4395" activeTab="0"/>
  </bookViews>
  <sheets>
    <sheet name="Fin. vztah 2013" sheetId="1" r:id="rId1"/>
  </sheets>
  <definedNames>
    <definedName name="_xlnm.Print_Titles" localSheetId="0">'Fin. vztah 2013'!$2:$5</definedName>
    <definedName name="_xlnm.Print_Area" localSheetId="0">'Fin. vztah 2013'!$A$1:$L$64</definedName>
  </definedNames>
  <calcPr fullCalcOnLoad="1"/>
</workbook>
</file>

<file path=xl/comments1.xml><?xml version="1.0" encoding="utf-8"?>
<comments xmlns="http://schemas.openxmlformats.org/spreadsheetml/2006/main">
  <authors>
    <author>hermanoj</author>
    <author>svobodpa</author>
  </authors>
  <commentList>
    <comment ref="A16" authorId="0">
      <text>
        <r>
          <rPr>
            <b/>
            <sz val="8"/>
            <rFont val="Tahoma"/>
            <family val="0"/>
          </rPr>
          <t>hermanoj: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Změna názvu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0"/>
          </rPr>
          <t>hermanoj: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snížení příspěvku o      2 792 tis. Kč </t>
        </r>
      </text>
    </comment>
    <comment ref="A40" authorId="1">
      <text>
        <r>
          <rPr>
            <b/>
            <sz val="8"/>
            <rFont val="Tahoma"/>
            <family val="0"/>
          </rPr>
          <t>svobodpa: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Změna názvu z EZŠ na ZŠ</t>
        </r>
      </text>
    </comment>
    <comment ref="A39" authorId="1">
      <text>
        <r>
          <rPr>
            <b/>
            <sz val="8"/>
            <rFont val="Tahoma"/>
            <family val="0"/>
          </rPr>
          <t>svobodpa: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Změna názvu z MŠI na MŠ</t>
        </r>
      </text>
    </comment>
  </commentList>
</comments>
</file>

<file path=xl/sharedStrings.xml><?xml version="1.0" encoding="utf-8"?>
<sst xmlns="http://schemas.openxmlformats.org/spreadsheetml/2006/main" count="70" uniqueCount="66">
  <si>
    <t>Zoologická zahrada města Brna</t>
  </si>
  <si>
    <t>Veřejná zeleň města Brna</t>
  </si>
  <si>
    <t>Správa hřbitovů města Brna</t>
  </si>
  <si>
    <t>Lázně města Brna</t>
  </si>
  <si>
    <t>Dům umění města Brna</t>
  </si>
  <si>
    <t>Knihovna Jiřího Mahena v Brně</t>
  </si>
  <si>
    <t>Centrum experimentálního divadla v Brně</t>
  </si>
  <si>
    <t>Muzeum města Brna</t>
  </si>
  <si>
    <t>Nemocnice Milosrdných bratří</t>
  </si>
  <si>
    <t>CELKEM</t>
  </si>
  <si>
    <t>v tis. Kč</t>
  </si>
  <si>
    <t>CDOZS - stacionáře</t>
  </si>
  <si>
    <t>Centrum sociálních služeb</t>
  </si>
  <si>
    <t>CDOZS - poliklinika</t>
  </si>
  <si>
    <t>Název příspěvkové organizace</t>
  </si>
  <si>
    <t>STAREZ - SPORT, a. s.</t>
  </si>
  <si>
    <t>Technické sítě Brno, a. s.</t>
  </si>
  <si>
    <t>Dopravní podnik města Brna, a. s.</t>
  </si>
  <si>
    <t>Název společnosti</t>
  </si>
  <si>
    <t>ZŠ - výuka anglického jazyka</t>
  </si>
  <si>
    <t>Filharmonie Brno</t>
  </si>
  <si>
    <t>MŠ Štolcova</t>
  </si>
  <si>
    <t>MŠ - výuka anglického jazyka</t>
  </si>
  <si>
    <t>KORDIS JMK, spol. s. r. o.</t>
  </si>
  <si>
    <t>Domov pro seniory Kociánka</t>
  </si>
  <si>
    <t>Domov pro seniory Kosmonautů</t>
  </si>
  <si>
    <t>Domov pro seniory Mikuláškovo náměstí</t>
  </si>
  <si>
    <t>Domov pro seniory Nopova</t>
  </si>
  <si>
    <t>Domov pro seniory Věstonická</t>
  </si>
  <si>
    <t>Domov pro seniory Foltýnova</t>
  </si>
  <si>
    <t>Domov pro seniory Okružní</t>
  </si>
  <si>
    <t>Domov pro seniory Podpěrova</t>
  </si>
  <si>
    <t>Domov pro seniory Vychodilova</t>
  </si>
  <si>
    <t>Domov pro seniory Holásecká</t>
  </si>
  <si>
    <t xml:space="preserve">Sdružení zdravotnických zařízení II. </t>
  </si>
  <si>
    <t>Městské divadlo Brno</t>
  </si>
  <si>
    <t>Waldorfská ZŠ a MŠ Plovdivská</t>
  </si>
  <si>
    <t>Hvězdárna a planetárium Brno</t>
  </si>
  <si>
    <t>Divadlo Radost</t>
  </si>
  <si>
    <t>Úrazová nemocnice v Brně</t>
  </si>
  <si>
    <t>Domov pro seniory Koniklecová</t>
  </si>
  <si>
    <t>Národní divadlo Brno</t>
  </si>
  <si>
    <t>z toho vazba na odvod z inv. fondu zřizovateli</t>
  </si>
  <si>
    <t>z toho vazba na příjmy z pronájmu majetku</t>
  </si>
  <si>
    <t>Turistické informační centrum</t>
  </si>
  <si>
    <t>ZŠ - platy</t>
  </si>
  <si>
    <t>SRA Kraví hora (ZŠ Úvoz - led. plocha)</t>
  </si>
  <si>
    <t>Příspěvek na provoz                  SR 2012</t>
  </si>
  <si>
    <t>Očištěný příspěvek na provoz                      SR 2012</t>
  </si>
  <si>
    <t>CDOZS - jesle/zařízení péče o děti</t>
  </si>
  <si>
    <t>Dotace na provoz              SR 2012</t>
  </si>
  <si>
    <t>Dotace na provoz                 NR 2013</t>
  </si>
  <si>
    <t>Dotace na provoz NR13/SR12 (%)</t>
  </si>
  <si>
    <t>Chovánek - dětské centrum rodinného typu</t>
  </si>
  <si>
    <t>ZŠ Čejkovická</t>
  </si>
  <si>
    <t xml:space="preserve">ZŠ - síť brněnských otevřených škol </t>
  </si>
  <si>
    <t>MŠ Veslařská</t>
  </si>
  <si>
    <t>Dotace na investice               NR 2013</t>
  </si>
  <si>
    <r>
      <t xml:space="preserve">Finanční vztah ke společnostem, v nichž město drží majetkový podíl </t>
    </r>
    <r>
      <rPr>
        <b/>
        <vertAlign val="superscript"/>
        <sz val="20"/>
        <rFont val="Times New Roman CE"/>
        <family val="0"/>
      </rPr>
      <t>*)</t>
    </r>
  </si>
  <si>
    <t>*) provozní dotace, případně kompenzace za závazek veřejné služby</t>
  </si>
  <si>
    <t>Finanční vztah příspěvkových organizací k rozpočtu města</t>
  </si>
  <si>
    <t>Příspěvek na provoz                         SR 2013</t>
  </si>
  <si>
    <t>Očištěný příspěvek na provoz                           SR 2013</t>
  </si>
  <si>
    <t>Příspěvek na provoz SR13/SR12 (%)</t>
  </si>
  <si>
    <t>Očištěný příspěvek na provoz SR13/SR12 (%)</t>
  </si>
  <si>
    <t>Transfer na investice SR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</si>
</sst>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7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sz val="14"/>
      <name val="Arial CE"/>
      <family val="2"/>
    </font>
    <font>
      <b/>
      <sz val="18"/>
      <name val="Times New Roman CE"/>
      <family val="1"/>
    </font>
    <font>
      <b/>
      <i/>
      <u val="single"/>
      <sz val="14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2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20"/>
      <name val="Times New Roman CE"/>
      <family val="0"/>
    </font>
    <font>
      <sz val="16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4"/>
      <name val="Times New Roman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3" fontId="4" fillId="0" borderId="27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164" fontId="4" fillId="0" borderId="34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showGridLines="0"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4.375" style="5" customWidth="1"/>
    <col min="2" max="2" width="18.375" style="5" customWidth="1"/>
    <col min="3" max="3" width="19.125" style="5" customWidth="1"/>
    <col min="4" max="4" width="17.625" style="5" customWidth="1"/>
    <col min="5" max="5" width="19.875" style="5" customWidth="1"/>
    <col min="6" max="6" width="17.25390625" style="5" customWidth="1"/>
    <col min="7" max="7" width="19.00390625" style="5" customWidth="1"/>
    <col min="8" max="8" width="17.00390625" style="5" customWidth="1"/>
    <col min="9" max="9" width="17.75390625" style="5" customWidth="1"/>
    <col min="10" max="10" width="17.125" style="5" customWidth="1"/>
    <col min="11" max="11" width="17.25390625" style="5" customWidth="1"/>
    <col min="12" max="12" width="15.125" style="5" customWidth="1"/>
    <col min="13" max="16384" width="9.125" style="5" customWidth="1"/>
  </cols>
  <sheetData>
    <row r="1" ht="5.25" customHeight="1"/>
    <row r="2" spans="1:12" ht="27" customHeight="1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8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6.5" thickBot="1">
      <c r="A4" s="6"/>
      <c r="B4" s="6"/>
      <c r="C4" s="6"/>
      <c r="D4" s="6"/>
      <c r="E4" s="6"/>
      <c r="F4" s="6"/>
      <c r="G4" s="6"/>
      <c r="H4" s="6"/>
      <c r="I4" s="6"/>
      <c r="J4" s="9"/>
      <c r="K4" s="9"/>
      <c r="L4" s="9" t="s">
        <v>10</v>
      </c>
    </row>
    <row r="5" spans="1:12" ht="81" customHeight="1" thickBot="1">
      <c r="A5" s="42" t="s">
        <v>14</v>
      </c>
      <c r="B5" s="48" t="s">
        <v>47</v>
      </c>
      <c r="C5" s="37" t="s">
        <v>42</v>
      </c>
      <c r="D5" s="37" t="s">
        <v>43</v>
      </c>
      <c r="E5" s="38" t="s">
        <v>48</v>
      </c>
      <c r="F5" s="48" t="s">
        <v>61</v>
      </c>
      <c r="G5" s="37" t="s">
        <v>42</v>
      </c>
      <c r="H5" s="37" t="s">
        <v>43</v>
      </c>
      <c r="I5" s="38" t="s">
        <v>62</v>
      </c>
      <c r="J5" s="48" t="s">
        <v>63</v>
      </c>
      <c r="K5" s="40" t="s">
        <v>64</v>
      </c>
      <c r="L5" s="39" t="s">
        <v>65</v>
      </c>
    </row>
    <row r="6" spans="1:12" ht="21" customHeight="1">
      <c r="A6" s="62" t="s">
        <v>44</v>
      </c>
      <c r="B6" s="49">
        <v>32001</v>
      </c>
      <c r="C6" s="35">
        <v>447</v>
      </c>
      <c r="D6" s="35">
        <v>580</v>
      </c>
      <c r="E6" s="36">
        <f>B6-C6-D6</f>
        <v>30974</v>
      </c>
      <c r="F6" s="49">
        <v>37128</v>
      </c>
      <c r="G6" s="35">
        <v>4123</v>
      </c>
      <c r="H6" s="35">
        <v>580</v>
      </c>
      <c r="I6" s="36">
        <f>F6-G6-H6</f>
        <v>32425</v>
      </c>
      <c r="J6" s="58">
        <f>F6/B6*100</f>
        <v>116.02137433205213</v>
      </c>
      <c r="K6" s="55">
        <f>I6/E6*100</f>
        <v>104.68457415897203</v>
      </c>
      <c r="L6" s="36"/>
    </row>
    <row r="7" spans="1:12" ht="21" customHeight="1">
      <c r="A7" s="43" t="s">
        <v>2</v>
      </c>
      <c r="B7" s="50">
        <v>23322</v>
      </c>
      <c r="C7" s="11">
        <v>3000</v>
      </c>
      <c r="D7" s="11">
        <v>6</v>
      </c>
      <c r="E7" s="30">
        <f aca="true" t="shared" si="0" ref="E7:E47">B7-C7-D7</f>
        <v>20316</v>
      </c>
      <c r="F7" s="50">
        <v>23325</v>
      </c>
      <c r="G7" s="3">
        <v>3000</v>
      </c>
      <c r="H7" s="11">
        <v>9</v>
      </c>
      <c r="I7" s="30">
        <f aca="true" t="shared" si="1" ref="I7:I47">F7-G7-H7</f>
        <v>20316</v>
      </c>
      <c r="J7" s="59">
        <f aca="true" t="shared" si="2" ref="J7:J48">F7/B7*100</f>
        <v>100.0128633907898</v>
      </c>
      <c r="K7" s="56">
        <f aca="true" t="shared" si="3" ref="K7:K48">I7/E7*100</f>
        <v>100</v>
      </c>
      <c r="L7" s="30"/>
    </row>
    <row r="8" spans="1:12" ht="21" customHeight="1">
      <c r="A8" s="43" t="s">
        <v>0</v>
      </c>
      <c r="B8" s="50">
        <v>33509</v>
      </c>
      <c r="C8" s="11"/>
      <c r="D8" s="11"/>
      <c r="E8" s="30">
        <f t="shared" si="0"/>
        <v>33509</v>
      </c>
      <c r="F8" s="50">
        <v>33509</v>
      </c>
      <c r="G8" s="3"/>
      <c r="H8" s="11"/>
      <c r="I8" s="30">
        <f t="shared" si="1"/>
        <v>33509</v>
      </c>
      <c r="J8" s="59">
        <f t="shared" si="2"/>
        <v>100</v>
      </c>
      <c r="K8" s="56">
        <f t="shared" si="3"/>
        <v>100</v>
      </c>
      <c r="L8" s="30"/>
    </row>
    <row r="9" spans="1:12" ht="21" customHeight="1">
      <c r="A9" s="43" t="s">
        <v>1</v>
      </c>
      <c r="B9" s="50">
        <v>25477</v>
      </c>
      <c r="C9" s="11">
        <v>2775</v>
      </c>
      <c r="D9" s="11">
        <v>261</v>
      </c>
      <c r="E9" s="30">
        <f t="shared" si="0"/>
        <v>22441</v>
      </c>
      <c r="F9" s="50">
        <v>25949</v>
      </c>
      <c r="G9" s="3">
        <v>2775</v>
      </c>
      <c r="H9" s="11">
        <v>333</v>
      </c>
      <c r="I9" s="30">
        <f t="shared" si="1"/>
        <v>22841</v>
      </c>
      <c r="J9" s="59">
        <f t="shared" si="2"/>
        <v>101.85265141107666</v>
      </c>
      <c r="K9" s="56">
        <f t="shared" si="3"/>
        <v>101.78245176239918</v>
      </c>
      <c r="L9" s="30">
        <v>200</v>
      </c>
    </row>
    <row r="10" spans="1:12" ht="21" customHeight="1">
      <c r="A10" s="44" t="s">
        <v>13</v>
      </c>
      <c r="B10" s="50">
        <v>2775</v>
      </c>
      <c r="C10" s="11"/>
      <c r="D10" s="11">
        <v>93</v>
      </c>
      <c r="E10" s="30">
        <f t="shared" si="0"/>
        <v>2682</v>
      </c>
      <c r="F10" s="50">
        <v>2775</v>
      </c>
      <c r="G10" s="3"/>
      <c r="H10" s="11">
        <v>93</v>
      </c>
      <c r="I10" s="30">
        <f t="shared" si="1"/>
        <v>2682</v>
      </c>
      <c r="J10" s="59">
        <f t="shared" si="2"/>
        <v>100</v>
      </c>
      <c r="K10" s="56">
        <f t="shared" si="3"/>
        <v>100</v>
      </c>
      <c r="L10" s="30"/>
    </row>
    <row r="11" spans="1:12" ht="21" customHeight="1">
      <c r="A11" s="44" t="s">
        <v>11</v>
      </c>
      <c r="B11" s="50">
        <v>10881</v>
      </c>
      <c r="C11" s="11"/>
      <c r="D11" s="11"/>
      <c r="E11" s="30">
        <f t="shared" si="0"/>
        <v>10881</v>
      </c>
      <c r="F11" s="50">
        <f>9181+1700</f>
        <v>10881</v>
      </c>
      <c r="G11" s="3"/>
      <c r="H11" s="11"/>
      <c r="I11" s="30">
        <f t="shared" si="1"/>
        <v>10881</v>
      </c>
      <c r="J11" s="59">
        <f t="shared" si="2"/>
        <v>100</v>
      </c>
      <c r="K11" s="56">
        <f t="shared" si="3"/>
        <v>100</v>
      </c>
      <c r="L11" s="30"/>
    </row>
    <row r="12" spans="1:12" ht="21" customHeight="1">
      <c r="A12" s="43" t="s">
        <v>49</v>
      </c>
      <c r="B12" s="50">
        <v>6981</v>
      </c>
      <c r="C12" s="11"/>
      <c r="D12" s="11"/>
      <c r="E12" s="30">
        <f t="shared" si="0"/>
        <v>6981</v>
      </c>
      <c r="F12" s="50">
        <v>8381</v>
      </c>
      <c r="G12" s="3"/>
      <c r="H12" s="11"/>
      <c r="I12" s="30">
        <f t="shared" si="1"/>
        <v>8381</v>
      </c>
      <c r="J12" s="59">
        <f t="shared" si="2"/>
        <v>120.05443346225468</v>
      </c>
      <c r="K12" s="56">
        <f t="shared" si="3"/>
        <v>120.05443346225468</v>
      </c>
      <c r="L12" s="30"/>
    </row>
    <row r="13" spans="1:12" ht="21" customHeight="1">
      <c r="A13" s="43" t="s">
        <v>34</v>
      </c>
      <c r="B13" s="50">
        <v>5341</v>
      </c>
      <c r="C13" s="11"/>
      <c r="D13" s="11">
        <v>3191</v>
      </c>
      <c r="E13" s="30">
        <f t="shared" si="0"/>
        <v>2150</v>
      </c>
      <c r="F13" s="50">
        <v>5341</v>
      </c>
      <c r="G13" s="3"/>
      <c r="H13" s="11">
        <v>3191</v>
      </c>
      <c r="I13" s="30">
        <f t="shared" si="1"/>
        <v>2150</v>
      </c>
      <c r="J13" s="59">
        <f t="shared" si="2"/>
        <v>100</v>
      </c>
      <c r="K13" s="56">
        <f t="shared" si="3"/>
        <v>100</v>
      </c>
      <c r="L13" s="30"/>
    </row>
    <row r="14" spans="1:12" ht="21" customHeight="1">
      <c r="A14" s="43" t="s">
        <v>8</v>
      </c>
      <c r="B14" s="50">
        <v>33712</v>
      </c>
      <c r="C14" s="11"/>
      <c r="D14" s="11"/>
      <c r="E14" s="30">
        <f t="shared" si="0"/>
        <v>33712</v>
      </c>
      <c r="F14" s="50">
        <f>33712-200</f>
        <v>33512</v>
      </c>
      <c r="G14" s="3"/>
      <c r="H14" s="11"/>
      <c r="I14" s="30">
        <f t="shared" si="1"/>
        <v>33512</v>
      </c>
      <c r="J14" s="59">
        <f t="shared" si="2"/>
        <v>99.40673943996204</v>
      </c>
      <c r="K14" s="56">
        <f t="shared" si="3"/>
        <v>99.40673943996204</v>
      </c>
      <c r="L14" s="30"/>
    </row>
    <row r="15" spans="1:12" ht="21" customHeight="1">
      <c r="A15" s="43" t="s">
        <v>39</v>
      </c>
      <c r="B15" s="50"/>
      <c r="C15" s="11"/>
      <c r="D15" s="11"/>
      <c r="E15" s="30">
        <f t="shared" si="0"/>
        <v>0</v>
      </c>
      <c r="F15" s="50"/>
      <c r="G15" s="3"/>
      <c r="H15" s="11"/>
      <c r="I15" s="30">
        <f t="shared" si="1"/>
        <v>0</v>
      </c>
      <c r="J15" s="60"/>
      <c r="K15" s="57"/>
      <c r="L15" s="31"/>
    </row>
    <row r="16" spans="1:12" ht="21" customHeight="1">
      <c r="A16" s="43" t="s">
        <v>53</v>
      </c>
      <c r="B16" s="50">
        <v>44836</v>
      </c>
      <c r="C16" s="11">
        <v>2900</v>
      </c>
      <c r="D16" s="11"/>
      <c r="E16" s="30">
        <f t="shared" si="0"/>
        <v>41936</v>
      </c>
      <c r="F16" s="50">
        <f>42836-2792</f>
        <v>40044</v>
      </c>
      <c r="G16" s="3">
        <v>2900</v>
      </c>
      <c r="H16" s="11"/>
      <c r="I16" s="30">
        <f t="shared" si="1"/>
        <v>37144</v>
      </c>
      <c r="J16" s="59">
        <f t="shared" si="2"/>
        <v>89.3121598715318</v>
      </c>
      <c r="K16" s="56">
        <f t="shared" si="3"/>
        <v>88.57306371613888</v>
      </c>
      <c r="L16" s="30"/>
    </row>
    <row r="17" spans="1:12" ht="21" customHeight="1">
      <c r="A17" s="43" t="s">
        <v>12</v>
      </c>
      <c r="B17" s="50">
        <v>63348</v>
      </c>
      <c r="C17" s="3"/>
      <c r="D17" s="3"/>
      <c r="E17" s="30">
        <f t="shared" si="0"/>
        <v>63348</v>
      </c>
      <c r="F17" s="50">
        <v>63348</v>
      </c>
      <c r="G17" s="3"/>
      <c r="H17" s="3"/>
      <c r="I17" s="30">
        <f t="shared" si="1"/>
        <v>63348</v>
      </c>
      <c r="J17" s="59">
        <f t="shared" si="2"/>
        <v>100</v>
      </c>
      <c r="K17" s="56">
        <f t="shared" si="3"/>
        <v>100</v>
      </c>
      <c r="L17" s="30"/>
    </row>
    <row r="18" spans="1:12" ht="21" customHeight="1">
      <c r="A18" s="43" t="s">
        <v>24</v>
      </c>
      <c r="B18" s="50">
        <v>21516</v>
      </c>
      <c r="C18" s="11"/>
      <c r="D18" s="11"/>
      <c r="E18" s="30">
        <f t="shared" si="0"/>
        <v>21516</v>
      </c>
      <c r="F18" s="50">
        <v>21516</v>
      </c>
      <c r="G18" s="3"/>
      <c r="H18" s="11"/>
      <c r="I18" s="30">
        <f t="shared" si="1"/>
        <v>21516</v>
      </c>
      <c r="J18" s="59">
        <f t="shared" si="2"/>
        <v>100</v>
      </c>
      <c r="K18" s="56">
        <f t="shared" si="3"/>
        <v>100</v>
      </c>
      <c r="L18" s="30"/>
    </row>
    <row r="19" spans="1:12" ht="21" customHeight="1">
      <c r="A19" s="43" t="s">
        <v>25</v>
      </c>
      <c r="B19" s="50">
        <v>9024</v>
      </c>
      <c r="C19" s="11"/>
      <c r="D19" s="11"/>
      <c r="E19" s="30">
        <f t="shared" si="0"/>
        <v>9024</v>
      </c>
      <c r="F19" s="50">
        <v>9024</v>
      </c>
      <c r="G19" s="3"/>
      <c r="H19" s="11"/>
      <c r="I19" s="30">
        <f t="shared" si="1"/>
        <v>9024</v>
      </c>
      <c r="J19" s="59">
        <f t="shared" si="2"/>
        <v>100</v>
      </c>
      <c r="K19" s="56">
        <f t="shared" si="3"/>
        <v>100</v>
      </c>
      <c r="L19" s="30"/>
    </row>
    <row r="20" spans="1:12" ht="21" customHeight="1">
      <c r="A20" s="43" t="s">
        <v>27</v>
      </c>
      <c r="B20" s="50">
        <v>17621</v>
      </c>
      <c r="C20" s="3"/>
      <c r="D20" s="3"/>
      <c r="E20" s="30">
        <f t="shared" si="0"/>
        <v>17621</v>
      </c>
      <c r="F20" s="50">
        <v>17621</v>
      </c>
      <c r="G20" s="3"/>
      <c r="H20" s="3"/>
      <c r="I20" s="30">
        <f t="shared" si="1"/>
        <v>17621</v>
      </c>
      <c r="J20" s="59">
        <f t="shared" si="2"/>
        <v>100</v>
      </c>
      <c r="K20" s="56">
        <f t="shared" si="3"/>
        <v>100</v>
      </c>
      <c r="L20" s="30"/>
    </row>
    <row r="21" spans="1:12" ht="21" customHeight="1">
      <c r="A21" s="43" t="s">
        <v>28</v>
      </c>
      <c r="B21" s="50">
        <v>27870</v>
      </c>
      <c r="C21" s="3"/>
      <c r="D21" s="3"/>
      <c r="E21" s="30">
        <f t="shared" si="0"/>
        <v>27870</v>
      </c>
      <c r="F21" s="50">
        <v>27870</v>
      </c>
      <c r="G21" s="3"/>
      <c r="H21" s="3"/>
      <c r="I21" s="30">
        <f t="shared" si="1"/>
        <v>27870</v>
      </c>
      <c r="J21" s="59">
        <f t="shared" si="2"/>
        <v>100</v>
      </c>
      <c r="K21" s="56">
        <f t="shared" si="3"/>
        <v>100</v>
      </c>
      <c r="L21" s="30"/>
    </row>
    <row r="22" spans="1:12" ht="21" customHeight="1">
      <c r="A22" s="43" t="s">
        <v>29</v>
      </c>
      <c r="B22" s="50">
        <v>15636</v>
      </c>
      <c r="C22" s="3"/>
      <c r="D22" s="3"/>
      <c r="E22" s="30">
        <f t="shared" si="0"/>
        <v>15636</v>
      </c>
      <c r="F22" s="50">
        <v>15636</v>
      </c>
      <c r="G22" s="3"/>
      <c r="H22" s="3"/>
      <c r="I22" s="30">
        <f t="shared" si="1"/>
        <v>15636</v>
      </c>
      <c r="J22" s="59">
        <f t="shared" si="2"/>
        <v>100</v>
      </c>
      <c r="K22" s="56">
        <f t="shared" si="3"/>
        <v>100</v>
      </c>
      <c r="L22" s="30"/>
    </row>
    <row r="23" spans="1:12" ht="21" customHeight="1">
      <c r="A23" s="43" t="s">
        <v>40</v>
      </c>
      <c r="B23" s="50">
        <v>7259</v>
      </c>
      <c r="C23" s="3"/>
      <c r="D23" s="3"/>
      <c r="E23" s="30">
        <f t="shared" si="0"/>
        <v>7259</v>
      </c>
      <c r="F23" s="50">
        <v>7259</v>
      </c>
      <c r="G23" s="3"/>
      <c r="H23" s="3"/>
      <c r="I23" s="30">
        <f t="shared" si="1"/>
        <v>7259</v>
      </c>
      <c r="J23" s="59">
        <f t="shared" si="2"/>
        <v>100</v>
      </c>
      <c r="K23" s="56">
        <f t="shared" si="3"/>
        <v>100</v>
      </c>
      <c r="L23" s="30"/>
    </row>
    <row r="24" spans="1:12" ht="21" customHeight="1">
      <c r="A24" s="43" t="s">
        <v>30</v>
      </c>
      <c r="B24" s="50">
        <v>7175</v>
      </c>
      <c r="C24" s="3"/>
      <c r="D24" s="3"/>
      <c r="E24" s="30">
        <f t="shared" si="0"/>
        <v>7175</v>
      </c>
      <c r="F24" s="50">
        <v>7175</v>
      </c>
      <c r="G24" s="3"/>
      <c r="H24" s="3"/>
      <c r="I24" s="30">
        <f t="shared" si="1"/>
        <v>7175</v>
      </c>
      <c r="J24" s="59">
        <f t="shared" si="2"/>
        <v>100</v>
      </c>
      <c r="K24" s="56">
        <f t="shared" si="3"/>
        <v>100</v>
      </c>
      <c r="L24" s="30"/>
    </row>
    <row r="25" spans="1:12" ht="21" customHeight="1">
      <c r="A25" s="43" t="s">
        <v>31</v>
      </c>
      <c r="B25" s="50">
        <v>6729</v>
      </c>
      <c r="C25" s="3"/>
      <c r="D25" s="3"/>
      <c r="E25" s="30">
        <f t="shared" si="0"/>
        <v>6729</v>
      </c>
      <c r="F25" s="50">
        <v>6729</v>
      </c>
      <c r="G25" s="3"/>
      <c r="H25" s="3"/>
      <c r="I25" s="30">
        <f t="shared" si="1"/>
        <v>6729</v>
      </c>
      <c r="J25" s="59">
        <f t="shared" si="2"/>
        <v>100</v>
      </c>
      <c r="K25" s="56">
        <f t="shared" si="3"/>
        <v>100</v>
      </c>
      <c r="L25" s="30"/>
    </row>
    <row r="26" spans="1:12" ht="21" customHeight="1">
      <c r="A26" s="43" t="s">
        <v>32</v>
      </c>
      <c r="B26" s="50">
        <v>17291</v>
      </c>
      <c r="C26" s="3"/>
      <c r="D26" s="3"/>
      <c r="E26" s="30">
        <f t="shared" si="0"/>
        <v>17291</v>
      </c>
      <c r="F26" s="50">
        <v>17291</v>
      </c>
      <c r="G26" s="3"/>
      <c r="H26" s="3"/>
      <c r="I26" s="30">
        <f t="shared" si="1"/>
        <v>17291</v>
      </c>
      <c r="J26" s="59">
        <f t="shared" si="2"/>
        <v>100</v>
      </c>
      <c r="K26" s="56">
        <f t="shared" si="3"/>
        <v>100</v>
      </c>
      <c r="L26" s="30"/>
    </row>
    <row r="27" spans="1:12" ht="21" customHeight="1">
      <c r="A27" s="43" t="s">
        <v>26</v>
      </c>
      <c r="B27" s="50">
        <v>13834</v>
      </c>
      <c r="C27" s="3">
        <v>1270</v>
      </c>
      <c r="D27" s="3"/>
      <c r="E27" s="30">
        <f t="shared" si="0"/>
        <v>12564</v>
      </c>
      <c r="F27" s="50">
        <v>13834</v>
      </c>
      <c r="G27" s="3">
        <v>1270</v>
      </c>
      <c r="H27" s="3"/>
      <c r="I27" s="30">
        <f t="shared" si="1"/>
        <v>12564</v>
      </c>
      <c r="J27" s="59">
        <f t="shared" si="2"/>
        <v>100</v>
      </c>
      <c r="K27" s="56">
        <f t="shared" si="3"/>
        <v>100</v>
      </c>
      <c r="L27" s="30"/>
    </row>
    <row r="28" spans="1:12" ht="21" customHeight="1">
      <c r="A28" s="43" t="s">
        <v>33</v>
      </c>
      <c r="B28" s="50">
        <v>13823</v>
      </c>
      <c r="C28" s="3">
        <v>1450</v>
      </c>
      <c r="D28" s="3"/>
      <c r="E28" s="30">
        <f t="shared" si="0"/>
        <v>12373</v>
      </c>
      <c r="F28" s="50">
        <v>13823</v>
      </c>
      <c r="G28" s="3">
        <v>1450</v>
      </c>
      <c r="H28" s="3"/>
      <c r="I28" s="30">
        <f t="shared" si="1"/>
        <v>12373</v>
      </c>
      <c r="J28" s="59">
        <f t="shared" si="2"/>
        <v>100</v>
      </c>
      <c r="K28" s="56">
        <f t="shared" si="3"/>
        <v>100</v>
      </c>
      <c r="L28" s="30"/>
    </row>
    <row r="29" spans="1:12" ht="21" customHeight="1">
      <c r="A29" s="43" t="s">
        <v>41</v>
      </c>
      <c r="B29" s="50">
        <v>273589</v>
      </c>
      <c r="C29" s="3">
        <v>68575</v>
      </c>
      <c r="D29" s="3">
        <v>1416</v>
      </c>
      <c r="E29" s="30">
        <f t="shared" si="0"/>
        <v>203598</v>
      </c>
      <c r="F29" s="50">
        <v>260246</v>
      </c>
      <c r="G29" s="3">
        <v>62256</v>
      </c>
      <c r="H29" s="3">
        <f>2513-1097</f>
        <v>1416</v>
      </c>
      <c r="I29" s="30">
        <f t="shared" si="1"/>
        <v>196574</v>
      </c>
      <c r="J29" s="59">
        <f t="shared" si="2"/>
        <v>95.12297643545611</v>
      </c>
      <c r="K29" s="56">
        <f t="shared" si="3"/>
        <v>96.5500643424788</v>
      </c>
      <c r="L29" s="30"/>
    </row>
    <row r="30" spans="1:12" ht="21" customHeight="1">
      <c r="A30" s="43" t="s">
        <v>6</v>
      </c>
      <c r="B30" s="50">
        <v>30846</v>
      </c>
      <c r="C30" s="3">
        <v>980</v>
      </c>
      <c r="D30" s="3">
        <v>377</v>
      </c>
      <c r="E30" s="30">
        <f t="shared" si="0"/>
        <v>29489</v>
      </c>
      <c r="F30" s="50">
        <v>30925</v>
      </c>
      <c r="G30" s="3">
        <v>1059</v>
      </c>
      <c r="H30" s="3">
        <v>377</v>
      </c>
      <c r="I30" s="30">
        <f t="shared" si="1"/>
        <v>29489</v>
      </c>
      <c r="J30" s="59">
        <f t="shared" si="2"/>
        <v>100.2561110030474</v>
      </c>
      <c r="K30" s="56">
        <f t="shared" si="3"/>
        <v>100</v>
      </c>
      <c r="L30" s="30"/>
    </row>
    <row r="31" spans="1:12" ht="21" customHeight="1">
      <c r="A31" s="43" t="s">
        <v>35</v>
      </c>
      <c r="B31" s="50">
        <v>170385</v>
      </c>
      <c r="C31" s="3">
        <v>24371</v>
      </c>
      <c r="D31" s="3">
        <v>1900</v>
      </c>
      <c r="E31" s="30">
        <f t="shared" si="0"/>
        <v>144114</v>
      </c>
      <c r="F31" s="50">
        <v>168608</v>
      </c>
      <c r="G31" s="3">
        <v>22700</v>
      </c>
      <c r="H31" s="3">
        <v>1794</v>
      </c>
      <c r="I31" s="30">
        <f t="shared" si="1"/>
        <v>144114</v>
      </c>
      <c r="J31" s="59">
        <f t="shared" si="2"/>
        <v>98.95706781700268</v>
      </c>
      <c r="K31" s="56">
        <f t="shared" si="3"/>
        <v>100</v>
      </c>
      <c r="L31" s="30"/>
    </row>
    <row r="32" spans="1:12" ht="21" customHeight="1">
      <c r="A32" s="43" t="s">
        <v>38</v>
      </c>
      <c r="B32" s="50">
        <v>15210</v>
      </c>
      <c r="C32" s="3">
        <v>1405</v>
      </c>
      <c r="D32" s="3"/>
      <c r="E32" s="30">
        <f t="shared" si="0"/>
        <v>13805</v>
      </c>
      <c r="F32" s="50">
        <v>15246</v>
      </c>
      <c r="G32" s="3">
        <v>1441</v>
      </c>
      <c r="H32" s="3"/>
      <c r="I32" s="30">
        <f t="shared" si="1"/>
        <v>13805</v>
      </c>
      <c r="J32" s="59">
        <f t="shared" si="2"/>
        <v>100.23668639053254</v>
      </c>
      <c r="K32" s="56">
        <f t="shared" si="3"/>
        <v>100</v>
      </c>
      <c r="L32" s="30"/>
    </row>
    <row r="33" spans="1:12" ht="21" customHeight="1">
      <c r="A33" s="43" t="s">
        <v>20</v>
      </c>
      <c r="B33" s="50">
        <v>55783</v>
      </c>
      <c r="C33" s="3">
        <v>3000</v>
      </c>
      <c r="D33" s="3">
        <v>600</v>
      </c>
      <c r="E33" s="30">
        <f t="shared" si="0"/>
        <v>52183</v>
      </c>
      <c r="F33" s="50">
        <v>65783</v>
      </c>
      <c r="G33" s="3">
        <v>3000</v>
      </c>
      <c r="H33" s="3">
        <v>600</v>
      </c>
      <c r="I33" s="30">
        <f t="shared" si="1"/>
        <v>62183</v>
      </c>
      <c r="J33" s="59">
        <f t="shared" si="2"/>
        <v>117.92660846494452</v>
      </c>
      <c r="K33" s="56">
        <f t="shared" si="3"/>
        <v>119.16332905352319</v>
      </c>
      <c r="L33" s="30"/>
    </row>
    <row r="34" spans="1:12" ht="21" customHeight="1">
      <c r="A34" s="43" t="s">
        <v>5</v>
      </c>
      <c r="B34" s="50">
        <v>44733</v>
      </c>
      <c r="C34" s="3">
        <v>1347</v>
      </c>
      <c r="D34" s="3">
        <v>1236</v>
      </c>
      <c r="E34" s="30">
        <f t="shared" si="0"/>
        <v>42150</v>
      </c>
      <c r="F34" s="50">
        <v>45287</v>
      </c>
      <c r="G34" s="3">
        <v>1767</v>
      </c>
      <c r="H34" s="3">
        <v>1482</v>
      </c>
      <c r="I34" s="30">
        <f t="shared" si="1"/>
        <v>42038</v>
      </c>
      <c r="J34" s="59">
        <f t="shared" si="2"/>
        <v>101.23845930297544</v>
      </c>
      <c r="K34" s="56">
        <f t="shared" si="3"/>
        <v>99.73428232502965</v>
      </c>
      <c r="L34" s="30"/>
    </row>
    <row r="35" spans="1:12" ht="21" customHeight="1">
      <c r="A35" s="43" t="s">
        <v>7</v>
      </c>
      <c r="B35" s="50">
        <v>42386</v>
      </c>
      <c r="C35" s="3">
        <v>4716</v>
      </c>
      <c r="D35" s="3">
        <v>41</v>
      </c>
      <c r="E35" s="30">
        <f t="shared" si="0"/>
        <v>37629</v>
      </c>
      <c r="F35" s="50">
        <v>42718</v>
      </c>
      <c r="G35" s="3">
        <v>5036</v>
      </c>
      <c r="H35" s="3">
        <v>1041</v>
      </c>
      <c r="I35" s="30">
        <f t="shared" si="1"/>
        <v>36641</v>
      </c>
      <c r="J35" s="59">
        <f t="shared" si="2"/>
        <v>100.78327749728683</v>
      </c>
      <c r="K35" s="56">
        <f t="shared" si="3"/>
        <v>97.37436551595844</v>
      </c>
      <c r="L35" s="30"/>
    </row>
    <row r="36" spans="1:12" ht="21" customHeight="1">
      <c r="A36" s="43" t="s">
        <v>4</v>
      </c>
      <c r="B36" s="50">
        <v>12040</v>
      </c>
      <c r="C36" s="3">
        <v>1764</v>
      </c>
      <c r="D36" s="3">
        <v>1370</v>
      </c>
      <c r="E36" s="30">
        <f t="shared" si="0"/>
        <v>8906</v>
      </c>
      <c r="F36" s="50">
        <v>14534</v>
      </c>
      <c r="G36" s="3">
        <v>1799</v>
      </c>
      <c r="H36" s="3">
        <v>1579</v>
      </c>
      <c r="I36" s="30">
        <f t="shared" si="1"/>
        <v>11156</v>
      </c>
      <c r="J36" s="59">
        <f t="shared" si="2"/>
        <v>120.71428571428571</v>
      </c>
      <c r="K36" s="56">
        <f t="shared" si="3"/>
        <v>125.26386705591736</v>
      </c>
      <c r="L36" s="30"/>
    </row>
    <row r="37" spans="1:12" ht="21" customHeight="1">
      <c r="A37" s="43" t="s">
        <v>37</v>
      </c>
      <c r="B37" s="50">
        <v>6623</v>
      </c>
      <c r="C37" s="3"/>
      <c r="D37" s="3"/>
      <c r="E37" s="30">
        <f t="shared" si="0"/>
        <v>6623</v>
      </c>
      <c r="F37" s="50">
        <v>6623</v>
      </c>
      <c r="G37" s="3"/>
      <c r="H37" s="3"/>
      <c r="I37" s="30">
        <f t="shared" si="1"/>
        <v>6623</v>
      </c>
      <c r="J37" s="59">
        <f t="shared" si="2"/>
        <v>100</v>
      </c>
      <c r="K37" s="56">
        <f t="shared" si="3"/>
        <v>100</v>
      </c>
      <c r="L37" s="30"/>
    </row>
    <row r="38" spans="1:12" ht="21" customHeight="1">
      <c r="A38" s="44" t="s">
        <v>21</v>
      </c>
      <c r="B38" s="50">
        <v>642</v>
      </c>
      <c r="C38" s="3"/>
      <c r="D38" s="3"/>
      <c r="E38" s="30">
        <f t="shared" si="0"/>
        <v>642</v>
      </c>
      <c r="F38" s="50">
        <v>642</v>
      </c>
      <c r="G38" s="3"/>
      <c r="H38" s="3"/>
      <c r="I38" s="30">
        <f t="shared" si="1"/>
        <v>642</v>
      </c>
      <c r="J38" s="59">
        <f t="shared" si="2"/>
        <v>100</v>
      </c>
      <c r="K38" s="56">
        <f t="shared" si="3"/>
        <v>100</v>
      </c>
      <c r="L38" s="30"/>
    </row>
    <row r="39" spans="1:12" ht="21" customHeight="1">
      <c r="A39" s="44" t="s">
        <v>56</v>
      </c>
      <c r="B39" s="50">
        <v>1019</v>
      </c>
      <c r="C39" s="3"/>
      <c r="D39" s="3"/>
      <c r="E39" s="30">
        <f t="shared" si="0"/>
        <v>1019</v>
      </c>
      <c r="F39" s="50">
        <v>1019</v>
      </c>
      <c r="G39" s="3"/>
      <c r="H39" s="3"/>
      <c r="I39" s="30">
        <f t="shared" si="1"/>
        <v>1019</v>
      </c>
      <c r="J39" s="59">
        <f t="shared" si="2"/>
        <v>100</v>
      </c>
      <c r="K39" s="56">
        <f t="shared" si="3"/>
        <v>100</v>
      </c>
      <c r="L39" s="30"/>
    </row>
    <row r="40" spans="1:12" ht="21" customHeight="1">
      <c r="A40" s="43" t="s">
        <v>54</v>
      </c>
      <c r="B40" s="50">
        <v>7012</v>
      </c>
      <c r="C40" s="3">
        <v>3639</v>
      </c>
      <c r="D40" s="3">
        <v>397</v>
      </c>
      <c r="E40" s="30">
        <f t="shared" si="0"/>
        <v>2976</v>
      </c>
      <c r="F40" s="50">
        <f>7068-56</f>
        <v>7012</v>
      </c>
      <c r="G40" s="3">
        <v>3639</v>
      </c>
      <c r="H40" s="3">
        <v>397</v>
      </c>
      <c r="I40" s="30">
        <f t="shared" si="1"/>
        <v>2976</v>
      </c>
      <c r="J40" s="59">
        <f t="shared" si="2"/>
        <v>100</v>
      </c>
      <c r="K40" s="56">
        <f t="shared" si="3"/>
        <v>100</v>
      </c>
      <c r="L40" s="30"/>
    </row>
    <row r="41" spans="1:12" ht="21" customHeight="1">
      <c r="A41" s="45" t="s">
        <v>36</v>
      </c>
      <c r="B41" s="50">
        <v>2811</v>
      </c>
      <c r="C41" s="3"/>
      <c r="D41" s="3">
        <v>273</v>
      </c>
      <c r="E41" s="30">
        <f t="shared" si="0"/>
        <v>2538</v>
      </c>
      <c r="F41" s="50">
        <f>2755+56+71</f>
        <v>2882</v>
      </c>
      <c r="G41" s="3"/>
      <c r="H41" s="3">
        <v>273</v>
      </c>
      <c r="I41" s="30">
        <f t="shared" si="1"/>
        <v>2609</v>
      </c>
      <c r="J41" s="59">
        <f t="shared" si="2"/>
        <v>102.52579153326218</v>
      </c>
      <c r="K41" s="56">
        <f t="shared" si="3"/>
        <v>102.79747832939323</v>
      </c>
      <c r="L41" s="30"/>
    </row>
    <row r="42" spans="1:12" ht="21" customHeight="1">
      <c r="A42" s="43" t="s">
        <v>3</v>
      </c>
      <c r="B42" s="50">
        <v>14909</v>
      </c>
      <c r="C42" s="3"/>
      <c r="D42" s="3">
        <v>129</v>
      </c>
      <c r="E42" s="30">
        <f t="shared" si="0"/>
        <v>14780</v>
      </c>
      <c r="F42" s="50">
        <v>14910</v>
      </c>
      <c r="G42" s="3"/>
      <c r="H42" s="3">
        <v>130</v>
      </c>
      <c r="I42" s="30">
        <f t="shared" si="1"/>
        <v>14780</v>
      </c>
      <c r="J42" s="59">
        <f t="shared" si="2"/>
        <v>100.0067073579717</v>
      </c>
      <c r="K42" s="56">
        <f t="shared" si="3"/>
        <v>100</v>
      </c>
      <c r="L42" s="30"/>
    </row>
    <row r="43" spans="1:12" ht="21" customHeight="1">
      <c r="A43" s="43" t="s">
        <v>22</v>
      </c>
      <c r="B43" s="50">
        <v>228</v>
      </c>
      <c r="C43" s="12"/>
      <c r="D43" s="12"/>
      <c r="E43" s="30">
        <f t="shared" si="0"/>
        <v>228</v>
      </c>
      <c r="F43" s="50">
        <v>228</v>
      </c>
      <c r="G43" s="28"/>
      <c r="H43" s="12"/>
      <c r="I43" s="52">
        <f t="shared" si="1"/>
        <v>228</v>
      </c>
      <c r="J43" s="59">
        <f t="shared" si="2"/>
        <v>100</v>
      </c>
      <c r="K43" s="56">
        <f t="shared" si="3"/>
        <v>100</v>
      </c>
      <c r="L43" s="30"/>
    </row>
    <row r="44" spans="1:12" ht="21" customHeight="1">
      <c r="A44" s="46" t="s">
        <v>19</v>
      </c>
      <c r="B44" s="51">
        <v>2022</v>
      </c>
      <c r="C44" s="13"/>
      <c r="D44" s="13"/>
      <c r="E44" s="52">
        <f t="shared" si="0"/>
        <v>2022</v>
      </c>
      <c r="F44" s="51">
        <f>1522+500</f>
        <v>2022</v>
      </c>
      <c r="G44" s="29"/>
      <c r="H44" s="29"/>
      <c r="I44" s="30">
        <f t="shared" si="1"/>
        <v>2022</v>
      </c>
      <c r="J44" s="59">
        <f t="shared" si="2"/>
        <v>100</v>
      </c>
      <c r="K44" s="56">
        <f t="shared" si="3"/>
        <v>100</v>
      </c>
      <c r="L44" s="30"/>
    </row>
    <row r="45" spans="1:12" ht="21" customHeight="1">
      <c r="A45" s="43" t="s">
        <v>45</v>
      </c>
      <c r="B45" s="50">
        <v>1300</v>
      </c>
      <c r="C45" s="12"/>
      <c r="D45" s="12"/>
      <c r="E45" s="30">
        <f t="shared" si="0"/>
        <v>1300</v>
      </c>
      <c r="F45" s="50">
        <v>1300</v>
      </c>
      <c r="G45" s="28"/>
      <c r="H45" s="28"/>
      <c r="I45" s="30">
        <f t="shared" si="1"/>
        <v>1300</v>
      </c>
      <c r="J45" s="59">
        <f t="shared" si="2"/>
        <v>100</v>
      </c>
      <c r="K45" s="56">
        <f t="shared" si="3"/>
        <v>100</v>
      </c>
      <c r="L45" s="30"/>
    </row>
    <row r="46" spans="1:12" ht="21" customHeight="1">
      <c r="A46" s="63" t="s">
        <v>55</v>
      </c>
      <c r="B46" s="50"/>
      <c r="C46" s="12"/>
      <c r="D46" s="12"/>
      <c r="E46" s="30"/>
      <c r="F46" s="50">
        <v>1207</v>
      </c>
      <c r="G46" s="28"/>
      <c r="H46" s="28"/>
      <c r="I46" s="30">
        <f t="shared" si="1"/>
        <v>1207</v>
      </c>
      <c r="J46" s="59"/>
      <c r="K46" s="56"/>
      <c r="L46" s="30"/>
    </row>
    <row r="47" spans="1:12" ht="21" customHeight="1" thickBot="1">
      <c r="A47" s="43" t="s">
        <v>46</v>
      </c>
      <c r="B47" s="50">
        <v>1200</v>
      </c>
      <c r="C47" s="12"/>
      <c r="D47" s="12"/>
      <c r="E47" s="30">
        <f t="shared" si="0"/>
        <v>1200</v>
      </c>
      <c r="F47" s="50">
        <v>1200</v>
      </c>
      <c r="G47" s="28"/>
      <c r="H47" s="28"/>
      <c r="I47" s="30">
        <f t="shared" si="1"/>
        <v>1200</v>
      </c>
      <c r="J47" s="59">
        <f t="shared" si="2"/>
        <v>100</v>
      </c>
      <c r="K47" s="56">
        <f>I47/E47*100</f>
        <v>100</v>
      </c>
      <c r="L47" s="30"/>
    </row>
    <row r="48" spans="1:12" ht="21" customHeight="1" thickBot="1">
      <c r="A48" s="47" t="s">
        <v>9</v>
      </c>
      <c r="B48" s="53">
        <f aca="true" t="shared" si="4" ref="B48:I48">SUM(B6:B47)</f>
        <v>1122699</v>
      </c>
      <c r="C48" s="2">
        <f t="shared" si="4"/>
        <v>121639</v>
      </c>
      <c r="D48" s="2">
        <f t="shared" si="4"/>
        <v>11870</v>
      </c>
      <c r="E48" s="54">
        <f t="shared" si="4"/>
        <v>989190</v>
      </c>
      <c r="F48" s="53">
        <f t="shared" si="4"/>
        <v>1124363</v>
      </c>
      <c r="G48" s="2">
        <f t="shared" si="4"/>
        <v>118215</v>
      </c>
      <c r="H48" s="2">
        <f t="shared" si="4"/>
        <v>13295</v>
      </c>
      <c r="I48" s="54">
        <f t="shared" si="4"/>
        <v>992853</v>
      </c>
      <c r="J48" s="61">
        <f t="shared" si="2"/>
        <v>100.14821425867486</v>
      </c>
      <c r="K48" s="41">
        <f t="shared" si="3"/>
        <v>100.3703029751615</v>
      </c>
      <c r="L48" s="32">
        <f>SUM(L6:L47)</f>
        <v>200</v>
      </c>
    </row>
    <row r="49" spans="1:12" ht="5.25" customHeight="1">
      <c r="A49" s="16"/>
      <c r="B49" s="17"/>
      <c r="C49" s="17"/>
      <c r="D49" s="17"/>
      <c r="E49" s="17"/>
      <c r="F49" s="17"/>
      <c r="G49" s="1"/>
      <c r="H49" s="1"/>
      <c r="I49" s="1"/>
      <c r="J49" s="1"/>
      <c r="K49" s="1"/>
      <c r="L49" s="1"/>
    </row>
    <row r="50" spans="1:12" ht="9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s="18" customFormat="1" ht="11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s="18" customFormat="1" ht="11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28.5">
      <c r="A53" s="66" t="s">
        <v>58</v>
      </c>
      <c r="B53" s="66"/>
      <c r="C53" s="66"/>
      <c r="D53" s="66"/>
      <c r="E53" s="66"/>
      <c r="F53" s="66"/>
      <c r="G53" s="66"/>
      <c r="H53" s="66"/>
      <c r="I53" s="66"/>
      <c r="J53" s="66"/>
      <c r="K53" s="34"/>
      <c r="L53" s="27"/>
    </row>
    <row r="54" spans="1:12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6" ht="19.5" thickBot="1">
      <c r="A55" s="19"/>
      <c r="B55" s="19"/>
      <c r="C55" s="19"/>
      <c r="E55" s="9" t="s">
        <v>10</v>
      </c>
      <c r="F55" s="19"/>
    </row>
    <row r="56" spans="1:5" ht="15.75" customHeight="1">
      <c r="A56" s="69" t="s">
        <v>18</v>
      </c>
      <c r="B56" s="67" t="s">
        <v>50</v>
      </c>
      <c r="C56" s="67" t="s">
        <v>51</v>
      </c>
      <c r="D56" s="71" t="s">
        <v>52</v>
      </c>
      <c r="E56" s="71" t="s">
        <v>57</v>
      </c>
    </row>
    <row r="57" spans="1:5" ht="33" customHeight="1" thickBot="1">
      <c r="A57" s="70"/>
      <c r="B57" s="68"/>
      <c r="C57" s="68"/>
      <c r="D57" s="72"/>
      <c r="E57" s="72"/>
    </row>
    <row r="58" spans="1:5" ht="21" customHeight="1">
      <c r="A58" s="20" t="s">
        <v>17</v>
      </c>
      <c r="B58" s="21">
        <v>1731000</v>
      </c>
      <c r="C58" s="21">
        <v>1741000</v>
      </c>
      <c r="D58" s="22">
        <f>(C58/B58)*100</f>
        <v>100.57770075101098</v>
      </c>
      <c r="E58" s="22"/>
    </row>
    <row r="59" spans="1:5" ht="21" customHeight="1">
      <c r="A59" s="23" t="s">
        <v>23</v>
      </c>
      <c r="B59" s="11">
        <v>3850</v>
      </c>
      <c r="C59" s="11">
        <v>3850</v>
      </c>
      <c r="D59" s="24">
        <f>(C59/B59)*100</f>
        <v>100</v>
      </c>
      <c r="E59" s="24"/>
    </row>
    <row r="60" spans="1:5" ht="21" customHeight="1">
      <c r="A60" s="23" t="s">
        <v>15</v>
      </c>
      <c r="B60" s="11">
        <v>15893</v>
      </c>
      <c r="C60" s="11">
        <v>15893</v>
      </c>
      <c r="D60" s="24">
        <f>(C60/B60)*100</f>
        <v>100</v>
      </c>
      <c r="E60" s="64"/>
    </row>
    <row r="61" spans="1:5" ht="21" customHeight="1" thickBot="1">
      <c r="A61" s="25" t="s">
        <v>16</v>
      </c>
      <c r="B61" s="10">
        <v>14169</v>
      </c>
      <c r="C61" s="10">
        <v>14169</v>
      </c>
      <c r="D61" s="26">
        <f>(C61/B61)*100</f>
        <v>100</v>
      </c>
      <c r="E61" s="65">
        <v>1500</v>
      </c>
    </row>
    <row r="62" spans="1:5" ht="21" customHeight="1" thickBot="1">
      <c r="A62" s="14" t="s">
        <v>9</v>
      </c>
      <c r="B62" s="2">
        <f>SUM(B58:B61)</f>
        <v>1764912</v>
      </c>
      <c r="C62" s="2">
        <f>SUM(C58:C61)</f>
        <v>1774912</v>
      </c>
      <c r="D62" s="15">
        <f>(C62/B62)*100</f>
        <v>100.5666004877297</v>
      </c>
      <c r="E62" s="32">
        <f>SUM(E58:E61)</f>
        <v>1500</v>
      </c>
    </row>
    <row r="64" ht="20.25">
      <c r="A64" s="33" t="s">
        <v>59</v>
      </c>
    </row>
  </sheetData>
  <sheetProtection/>
  <mergeCells count="7">
    <mergeCell ref="A2:L2"/>
    <mergeCell ref="C56:C57"/>
    <mergeCell ref="A56:A57"/>
    <mergeCell ref="B56:B57"/>
    <mergeCell ref="D56:D57"/>
    <mergeCell ref="A53:J53"/>
    <mergeCell ref="E56:E57"/>
  </mergeCells>
  <printOptions horizontalCentered="1"/>
  <pageMargins left="0.45" right="0.3937007874015748" top="0.5905511811023623" bottom="0.3937007874015748" header="0.5118110236220472" footer="0.5118110236220472"/>
  <pageSetup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Hujňáková</dc:creator>
  <cp:keywords/>
  <dc:description/>
  <cp:lastModifiedBy>trnecka</cp:lastModifiedBy>
  <cp:lastPrinted>2013-01-04T08:36:23Z</cp:lastPrinted>
  <dcterms:created xsi:type="dcterms:W3CDTF">2000-10-03T18:21:36Z</dcterms:created>
  <dcterms:modified xsi:type="dcterms:W3CDTF">2013-01-04T08:36:46Z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K6F56YJ4D42X-542-145</vt:lpwstr>
  </property>
  <property fmtid="{D5CDD505-2E9C-101B-9397-08002B2CF9AE}" pid="3" name="_dlc_DocIdItemGuid">
    <vt:lpwstr>8ca047f0-4477-430a-b89b-535e64bcfdd6</vt:lpwstr>
  </property>
  <property fmtid="{D5CDD505-2E9C-101B-9397-08002B2CF9AE}" pid="4" name="_dlc_DocIdUrl">
    <vt:lpwstr>http://project.brno.cz/ORF/RI/_layouts/DocIdRedir.aspx?ID=K6F56YJ4D42X-542-145, K6F56YJ4D42X-542-145</vt:lpwstr>
  </property>
  <property fmtid="{D5CDD505-2E9C-101B-9397-08002B2CF9AE}" pid="5" name="Rok">
    <vt:lpwstr>2</vt:lpwstr>
  </property>
  <property fmtid="{D5CDD505-2E9C-101B-9397-08002B2CF9AE}" pid="6" name="Etapa">
    <vt:lpwstr>6</vt:lpwstr>
  </property>
  <property fmtid="{D5CDD505-2E9C-101B-9397-08002B2CF9AE}" pid="7" name="ContentTypeId">
    <vt:lpwstr>0x010100537EAB05C8125F43BFAC70B5765BD22D</vt:lpwstr>
  </property>
  <property fmtid="{D5CDD505-2E9C-101B-9397-08002B2CF9AE}" pid="8" name="ContentType">
    <vt:lpwstr>Dokument</vt:lpwstr>
  </property>
</Properties>
</file>